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5-BLS\Florence\1-Consultations en cours\B25_01259_FL_Restaurant_H2\4_DCE\CDC et annexes\"/>
    </mc:Choice>
  </mc:AlternateContent>
  <xr:revisionPtr revIDLastSave="0" documentId="13_ncr:1_{2DEB43E9-0DA0-4833-865C-8C78722B3929}" xr6:coauthVersionLast="47" xr6:coauthVersionMax="47" xr10:uidLastSave="{00000000-0000-0000-0000-000000000000}"/>
  <bookViews>
    <workbookView xWindow="-110" yWindow="-110" windowWidth="19420" windowHeight="10300" tabRatio="943" activeTab="14" xr2:uid="{B58FA23C-8B4B-455E-A57A-7EA86C667639}"/>
  </bookViews>
  <sheets>
    <sheet name="SELF + SNACK 30092025" sheetId="1" r:id="rId1"/>
    <sheet name="SELF + SNACK 2024" sheetId="2" r:id="rId2"/>
    <sheet name="SELF + SNACK 2023" sheetId="3" r:id="rId3"/>
    <sheet name="moyenne plateau 2025" sheetId="6" r:id="rId4"/>
    <sheet name="moyenne plateau 2024" sheetId="5" r:id="rId5"/>
    <sheet name="moyenne plateau 2023" sheetId="4" r:id="rId6"/>
    <sheet name="CAFE 2025" sheetId="15" r:id="rId7"/>
    <sheet name="CAFE 2024" sheetId="8" r:id="rId8"/>
    <sheet name="CAFE 2023" sheetId="7" r:id="rId9"/>
    <sheet name="CLUB 0101300925" sheetId="9" r:id="rId10"/>
    <sheet name="CLUB 2024" sheetId="10" r:id="rId11"/>
    <sheet name="CLUB 2023" sheetId="11" r:id="rId12"/>
    <sheet name="SNACK 2025" sheetId="14" r:id="rId13"/>
    <sheet name="SNACK 2024" sheetId="13" r:id="rId14"/>
    <sheet name="SNACK 2023" sheetId="12" r:id="rId15"/>
  </sheets>
  <definedNames>
    <definedName name="_xlnm.Print_Area" localSheetId="2">'SELF + SNACK 2023'!$A$1:$D$426</definedName>
    <definedName name="_xlnm.Print_Area" localSheetId="13">'SNACK 2024'!$A$1:$M$237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37" i="15" l="1"/>
  <c r="D18" i="15"/>
  <c r="D17" i="15"/>
  <c r="D16" i="15"/>
  <c r="D15" i="15"/>
  <c r="D14" i="15"/>
  <c r="D13" i="15"/>
  <c r="D12" i="15"/>
  <c r="D11" i="15"/>
  <c r="B10" i="15"/>
  <c r="D10" i="15" s="1"/>
  <c r="D9" i="15"/>
  <c r="D8" i="15"/>
  <c r="D7" i="15"/>
  <c r="F14" i="6"/>
  <c r="E14" i="6"/>
  <c r="F233" i="14"/>
  <c r="D233" i="14"/>
  <c r="D232" i="14"/>
  <c r="G232" i="14" s="1"/>
  <c r="B232" i="14"/>
  <c r="C232" i="14" s="1"/>
  <c r="F231" i="14"/>
  <c r="F230" i="14"/>
  <c r="D230" i="14"/>
  <c r="F229" i="14"/>
  <c r="D229" i="14"/>
  <c r="D228" i="14"/>
  <c r="G228" i="14" s="1"/>
  <c r="B228" i="14"/>
  <c r="C228" i="14" s="1"/>
  <c r="F227" i="14"/>
  <c r="F226" i="14"/>
  <c r="D226" i="14"/>
  <c r="F225" i="14"/>
  <c r="D225" i="14"/>
  <c r="G225" i="14" s="1"/>
  <c r="D224" i="14"/>
  <c r="G224" i="14" s="1"/>
  <c r="B224" i="14"/>
  <c r="C224" i="14" s="1"/>
  <c r="F223" i="14"/>
  <c r="F222" i="14"/>
  <c r="F234" i="14" s="1"/>
  <c r="D222" i="14"/>
  <c r="K216" i="14"/>
  <c r="J216" i="14"/>
  <c r="E233" i="14" s="1"/>
  <c r="I216" i="14"/>
  <c r="H216" i="14"/>
  <c r="B233" i="14" s="1"/>
  <c r="C233" i="14" s="1"/>
  <c r="E216" i="14"/>
  <c r="F232" i="14" s="1"/>
  <c r="D216" i="14"/>
  <c r="E232" i="14" s="1"/>
  <c r="C216" i="14"/>
  <c r="B216" i="14"/>
  <c r="K180" i="14"/>
  <c r="J180" i="14"/>
  <c r="E231" i="14" s="1"/>
  <c r="I180" i="14"/>
  <c r="D231" i="14" s="1"/>
  <c r="G231" i="14" s="1"/>
  <c r="H180" i="14"/>
  <c r="B231" i="14" s="1"/>
  <c r="C231" i="14" s="1"/>
  <c r="E180" i="14"/>
  <c r="D180" i="14"/>
  <c r="E230" i="14" s="1"/>
  <c r="C180" i="14"/>
  <c r="B180" i="14"/>
  <c r="B230" i="14" s="1"/>
  <c r="C230" i="14" s="1"/>
  <c r="K144" i="14"/>
  <c r="J144" i="14"/>
  <c r="E229" i="14" s="1"/>
  <c r="I144" i="14"/>
  <c r="H144" i="14"/>
  <c r="B229" i="14" s="1"/>
  <c r="C229" i="14" s="1"/>
  <c r="E144" i="14"/>
  <c r="F228" i="14" s="1"/>
  <c r="D144" i="14"/>
  <c r="E228" i="14" s="1"/>
  <c r="C144" i="14"/>
  <c r="B144" i="14"/>
  <c r="K108" i="14"/>
  <c r="J108" i="14"/>
  <c r="E227" i="14" s="1"/>
  <c r="I108" i="14"/>
  <c r="D227" i="14" s="1"/>
  <c r="G227" i="14" s="1"/>
  <c r="H108" i="14"/>
  <c r="B227" i="14" s="1"/>
  <c r="C227" i="14" s="1"/>
  <c r="E108" i="14"/>
  <c r="D108" i="14"/>
  <c r="E226" i="14" s="1"/>
  <c r="C108" i="14"/>
  <c r="B108" i="14"/>
  <c r="B226" i="14" s="1"/>
  <c r="C226" i="14" s="1"/>
  <c r="K72" i="14"/>
  <c r="J72" i="14"/>
  <c r="E225" i="14" s="1"/>
  <c r="I72" i="14"/>
  <c r="H72" i="14"/>
  <c r="B225" i="14" s="1"/>
  <c r="C225" i="14" s="1"/>
  <c r="E72" i="14"/>
  <c r="F224" i="14" s="1"/>
  <c r="D72" i="14"/>
  <c r="E224" i="14" s="1"/>
  <c r="C72" i="14"/>
  <c r="B72" i="14"/>
  <c r="K36" i="14"/>
  <c r="J36" i="14"/>
  <c r="E223" i="14" s="1"/>
  <c r="H36" i="14"/>
  <c r="B223" i="14" s="1"/>
  <c r="C223" i="14" s="1"/>
  <c r="E36" i="14"/>
  <c r="D36" i="14"/>
  <c r="E222" i="14" s="1"/>
  <c r="C36" i="14"/>
  <c r="B36" i="14"/>
  <c r="B222" i="14" s="1"/>
  <c r="I30" i="14"/>
  <c r="I36" i="14" s="1"/>
  <c r="D223" i="14" s="1"/>
  <c r="H30" i="14"/>
  <c r="D233" i="13"/>
  <c r="E232" i="13"/>
  <c r="B232" i="13"/>
  <c r="C232" i="13" s="1"/>
  <c r="E231" i="13"/>
  <c r="F230" i="13"/>
  <c r="E230" i="13"/>
  <c r="D229" i="13"/>
  <c r="E228" i="13"/>
  <c r="B228" i="13"/>
  <c r="C228" i="13" s="1"/>
  <c r="E227" i="13"/>
  <c r="F226" i="13"/>
  <c r="E226" i="13"/>
  <c r="D225" i="13"/>
  <c r="E224" i="13"/>
  <c r="B224" i="13"/>
  <c r="C224" i="13" s="1"/>
  <c r="E223" i="13"/>
  <c r="F222" i="13"/>
  <c r="E222" i="13"/>
  <c r="K216" i="13"/>
  <c r="F233" i="13" s="1"/>
  <c r="J216" i="13"/>
  <c r="E233" i="13" s="1"/>
  <c r="I216" i="13"/>
  <c r="H216" i="13"/>
  <c r="B233" i="13" s="1"/>
  <c r="C233" i="13" s="1"/>
  <c r="E216" i="13"/>
  <c r="F232" i="13" s="1"/>
  <c r="D216" i="13"/>
  <c r="C216" i="13"/>
  <c r="D232" i="13" s="1"/>
  <c r="G232" i="13" s="1"/>
  <c r="B216" i="13"/>
  <c r="K180" i="13"/>
  <c r="F231" i="13" s="1"/>
  <c r="J180" i="13"/>
  <c r="I180" i="13"/>
  <c r="D231" i="13" s="1"/>
  <c r="H180" i="13"/>
  <c r="B231" i="13" s="1"/>
  <c r="C231" i="13" s="1"/>
  <c r="E180" i="13"/>
  <c r="D180" i="13"/>
  <c r="C180" i="13"/>
  <c r="D230" i="13" s="1"/>
  <c r="G230" i="13" s="1"/>
  <c r="B180" i="13"/>
  <c r="B230" i="13" s="1"/>
  <c r="C230" i="13" s="1"/>
  <c r="K144" i="13"/>
  <c r="F229" i="13" s="1"/>
  <c r="J144" i="13"/>
  <c r="E229" i="13" s="1"/>
  <c r="I144" i="13"/>
  <c r="H144" i="13"/>
  <c r="B229" i="13" s="1"/>
  <c r="C229" i="13" s="1"/>
  <c r="E144" i="13"/>
  <c r="F228" i="13" s="1"/>
  <c r="D144" i="13"/>
  <c r="C144" i="13"/>
  <c r="D228" i="13" s="1"/>
  <c r="G228" i="13" s="1"/>
  <c r="B144" i="13"/>
  <c r="K108" i="13"/>
  <c r="F227" i="13" s="1"/>
  <c r="J108" i="13"/>
  <c r="I108" i="13"/>
  <c r="D227" i="13" s="1"/>
  <c r="H108" i="13"/>
  <c r="B227" i="13" s="1"/>
  <c r="C227" i="13" s="1"/>
  <c r="E108" i="13"/>
  <c r="D108" i="13"/>
  <c r="C108" i="13"/>
  <c r="D226" i="13" s="1"/>
  <c r="G226" i="13" s="1"/>
  <c r="B108" i="13"/>
  <c r="B226" i="13" s="1"/>
  <c r="C226" i="13" s="1"/>
  <c r="K72" i="13"/>
  <c r="F225" i="13" s="1"/>
  <c r="J72" i="13"/>
  <c r="E225" i="13" s="1"/>
  <c r="I72" i="13"/>
  <c r="H72" i="13"/>
  <c r="B225" i="13" s="1"/>
  <c r="C225" i="13" s="1"/>
  <c r="E72" i="13"/>
  <c r="F224" i="13" s="1"/>
  <c r="D72" i="13"/>
  <c r="C72" i="13"/>
  <c r="D224" i="13" s="1"/>
  <c r="G224" i="13" s="1"/>
  <c r="B72" i="13"/>
  <c r="K36" i="13"/>
  <c r="F223" i="13" s="1"/>
  <c r="J36" i="13"/>
  <c r="I36" i="13"/>
  <c r="D223" i="13" s="1"/>
  <c r="H36" i="13"/>
  <c r="B223" i="13" s="1"/>
  <c r="C223" i="13" s="1"/>
  <c r="E36" i="13"/>
  <c r="D36" i="13"/>
  <c r="C36" i="13"/>
  <c r="D222" i="13" s="1"/>
  <c r="B36" i="13"/>
  <c r="B222" i="13" s="1"/>
  <c r="F233" i="12"/>
  <c r="B233" i="12"/>
  <c r="C233" i="12" s="1"/>
  <c r="G231" i="12"/>
  <c r="F231" i="12"/>
  <c r="E231" i="12"/>
  <c r="D231" i="12"/>
  <c r="B231" i="12"/>
  <c r="C231" i="12" s="1"/>
  <c r="F229" i="12"/>
  <c r="B229" i="12"/>
  <c r="C229" i="12" s="1"/>
  <c r="D228" i="12"/>
  <c r="F227" i="12"/>
  <c r="E227" i="12"/>
  <c r="E226" i="12"/>
  <c r="D226" i="12"/>
  <c r="G226" i="12" s="1"/>
  <c r="F225" i="12"/>
  <c r="D224" i="12"/>
  <c r="F223" i="12"/>
  <c r="E223" i="12"/>
  <c r="E222" i="12"/>
  <c r="D222" i="12"/>
  <c r="G222" i="12" s="1"/>
  <c r="K216" i="12"/>
  <c r="J216" i="12"/>
  <c r="E233" i="12" s="1"/>
  <c r="I216" i="12"/>
  <c r="D233" i="12" s="1"/>
  <c r="G233" i="12" s="1"/>
  <c r="H216" i="12"/>
  <c r="E216" i="12"/>
  <c r="F232" i="12" s="1"/>
  <c r="D216" i="12"/>
  <c r="E232" i="12" s="1"/>
  <c r="C216" i="12"/>
  <c r="D232" i="12" s="1"/>
  <c r="B216" i="12"/>
  <c r="B232" i="12" s="1"/>
  <c r="C232" i="12" s="1"/>
  <c r="K180" i="12"/>
  <c r="J180" i="12"/>
  <c r="I180" i="12"/>
  <c r="H180" i="12"/>
  <c r="E180" i="12"/>
  <c r="F230" i="12" s="1"/>
  <c r="D180" i="12"/>
  <c r="E230" i="12" s="1"/>
  <c r="C180" i="12"/>
  <c r="D230" i="12" s="1"/>
  <c r="G230" i="12" s="1"/>
  <c r="C173" i="12"/>
  <c r="B173" i="12"/>
  <c r="B180" i="12" s="1"/>
  <c r="B230" i="12" s="1"/>
  <c r="C230" i="12" s="1"/>
  <c r="K144" i="12"/>
  <c r="J144" i="12"/>
  <c r="E229" i="12" s="1"/>
  <c r="I144" i="12"/>
  <c r="D229" i="12" s="1"/>
  <c r="G229" i="12" s="1"/>
  <c r="H144" i="12"/>
  <c r="E144" i="12"/>
  <c r="F228" i="12" s="1"/>
  <c r="D144" i="12"/>
  <c r="E228" i="12" s="1"/>
  <c r="C144" i="12"/>
  <c r="B144" i="12"/>
  <c r="B228" i="12" s="1"/>
  <c r="K108" i="12"/>
  <c r="J108" i="12"/>
  <c r="I108" i="12"/>
  <c r="D227" i="12" s="1"/>
  <c r="G227" i="12" s="1"/>
  <c r="H108" i="12"/>
  <c r="B227" i="12" s="1"/>
  <c r="C227" i="12" s="1"/>
  <c r="E108" i="12"/>
  <c r="F226" i="12" s="1"/>
  <c r="D108" i="12"/>
  <c r="C108" i="12"/>
  <c r="B108" i="12"/>
  <c r="B226" i="12" s="1"/>
  <c r="C226" i="12" s="1"/>
  <c r="K72" i="12"/>
  <c r="J72" i="12"/>
  <c r="E225" i="12" s="1"/>
  <c r="I72" i="12"/>
  <c r="D225" i="12" s="1"/>
  <c r="G225" i="12" s="1"/>
  <c r="H72" i="12"/>
  <c r="B225" i="12" s="1"/>
  <c r="C225" i="12" s="1"/>
  <c r="E72" i="12"/>
  <c r="F224" i="12" s="1"/>
  <c r="D72" i="12"/>
  <c r="E224" i="12" s="1"/>
  <c r="C72" i="12"/>
  <c r="B72" i="12"/>
  <c r="B224" i="12" s="1"/>
  <c r="K36" i="12"/>
  <c r="J36" i="12"/>
  <c r="I36" i="12"/>
  <c r="D223" i="12" s="1"/>
  <c r="H36" i="12"/>
  <c r="B223" i="12" s="1"/>
  <c r="C223" i="12" s="1"/>
  <c r="E36" i="12"/>
  <c r="F222" i="12" s="1"/>
  <c r="D36" i="12"/>
  <c r="C36" i="12"/>
  <c r="B36" i="12"/>
  <c r="B222" i="12" s="1"/>
  <c r="B19" i="15" l="1"/>
  <c r="G230" i="14"/>
  <c r="G226" i="14"/>
  <c r="G223" i="14"/>
  <c r="D234" i="14"/>
  <c r="C222" i="14"/>
  <c r="B234" i="14"/>
  <c r="E234" i="14"/>
  <c r="G233" i="14"/>
  <c r="G229" i="14"/>
  <c r="G222" i="14"/>
  <c r="G229" i="13"/>
  <c r="G227" i="13"/>
  <c r="G231" i="13"/>
  <c r="G225" i="13"/>
  <c r="G223" i="13"/>
  <c r="C222" i="13"/>
  <c r="B234" i="13"/>
  <c r="E234" i="13"/>
  <c r="D234" i="13"/>
  <c r="G222" i="13"/>
  <c r="F234" i="13"/>
  <c r="G233" i="13"/>
  <c r="B234" i="12"/>
  <c r="C222" i="12"/>
  <c r="G224" i="12"/>
  <c r="C224" i="12"/>
  <c r="G228" i="12"/>
  <c r="C228" i="12"/>
  <c r="G232" i="12"/>
  <c r="F234" i="12"/>
  <c r="E234" i="12"/>
  <c r="G223" i="12"/>
  <c r="D234" i="12"/>
  <c r="B28" i="8"/>
  <c r="B38" i="8" s="1"/>
  <c r="D18" i="8"/>
  <c r="D17" i="8"/>
  <c r="D16" i="8"/>
  <c r="D15" i="8"/>
  <c r="D14" i="8"/>
  <c r="D13" i="8"/>
  <c r="D12" i="8"/>
  <c r="D11" i="8"/>
  <c r="B10" i="8"/>
  <c r="D10" i="8" s="1"/>
  <c r="B9" i="8"/>
  <c r="D9" i="8" s="1"/>
  <c r="B8" i="8"/>
  <c r="D8" i="8" s="1"/>
  <c r="B7" i="8"/>
  <c r="D7" i="8" s="1"/>
  <c r="B39" i="7"/>
  <c r="D19" i="7"/>
  <c r="D18" i="7"/>
  <c r="D17" i="7"/>
  <c r="D16" i="7"/>
  <c r="D15" i="7"/>
  <c r="D14" i="7"/>
  <c r="D13" i="7"/>
  <c r="D12" i="7"/>
  <c r="D11" i="7"/>
  <c r="B10" i="7"/>
  <c r="D10" i="7" s="1"/>
  <c r="D9" i="7"/>
  <c r="D8" i="7"/>
  <c r="E6" i="6"/>
  <c r="E17" i="6" s="1"/>
  <c r="F6" i="6"/>
  <c r="G6" i="6" s="1"/>
  <c r="E7" i="6"/>
  <c r="F7" i="6"/>
  <c r="E8" i="6"/>
  <c r="F8" i="6"/>
  <c r="G8" i="6" s="1"/>
  <c r="E9" i="6"/>
  <c r="F9" i="6"/>
  <c r="E10" i="6"/>
  <c r="F10" i="6"/>
  <c r="G10" i="6" s="1"/>
  <c r="E11" i="6"/>
  <c r="F11" i="6"/>
  <c r="E12" i="6"/>
  <c r="F12" i="6"/>
  <c r="G12" i="6" s="1"/>
  <c r="E13" i="6"/>
  <c r="F13" i="6"/>
  <c r="F5" i="6"/>
  <c r="E5" i="6"/>
  <c r="I17" i="6"/>
  <c r="H17" i="6"/>
  <c r="C17" i="6"/>
  <c r="B17" i="6"/>
  <c r="J16" i="6"/>
  <c r="G16" i="6"/>
  <c r="D16" i="6"/>
  <c r="J15" i="6"/>
  <c r="G15" i="6"/>
  <c r="D15" i="6"/>
  <c r="J14" i="6"/>
  <c r="G14" i="6"/>
  <c r="D14" i="6"/>
  <c r="J13" i="6"/>
  <c r="G13" i="6"/>
  <c r="D13" i="6"/>
  <c r="J12" i="6"/>
  <c r="D12" i="6"/>
  <c r="J11" i="6"/>
  <c r="G11" i="6"/>
  <c r="D11" i="6"/>
  <c r="J10" i="6"/>
  <c r="D10" i="6"/>
  <c r="J9" i="6"/>
  <c r="G9" i="6"/>
  <c r="D9" i="6"/>
  <c r="J8" i="6"/>
  <c r="D8" i="6"/>
  <c r="J7" i="6"/>
  <c r="G7" i="6"/>
  <c r="D7" i="6"/>
  <c r="J6" i="6"/>
  <c r="D6" i="6"/>
  <c r="J5" i="6"/>
  <c r="G5" i="6"/>
  <c r="D5" i="6"/>
  <c r="G17" i="5"/>
  <c r="D17" i="5"/>
  <c r="E6" i="5"/>
  <c r="F6" i="5"/>
  <c r="G6" i="5" s="1"/>
  <c r="E7" i="5"/>
  <c r="G7" i="5" s="1"/>
  <c r="F7" i="5"/>
  <c r="E8" i="5"/>
  <c r="F8" i="5"/>
  <c r="E9" i="5"/>
  <c r="F9" i="5"/>
  <c r="G9" i="5" s="1"/>
  <c r="E10" i="5"/>
  <c r="F10" i="5"/>
  <c r="E11" i="5"/>
  <c r="G11" i="5" s="1"/>
  <c r="F11" i="5"/>
  <c r="E12" i="5"/>
  <c r="F12" i="5"/>
  <c r="E13" i="5"/>
  <c r="F13" i="5"/>
  <c r="G13" i="5" s="1"/>
  <c r="E14" i="5"/>
  <c r="F14" i="5"/>
  <c r="G14" i="5" s="1"/>
  <c r="E15" i="5"/>
  <c r="G15" i="5" s="1"/>
  <c r="F15" i="5"/>
  <c r="E16" i="5"/>
  <c r="F16" i="5"/>
  <c r="F5" i="5"/>
  <c r="E5" i="5"/>
  <c r="E17" i="5" s="1"/>
  <c r="I17" i="5"/>
  <c r="H17" i="5"/>
  <c r="J17" i="5" s="1"/>
  <c r="C17" i="5"/>
  <c r="B17" i="5"/>
  <c r="J16" i="5"/>
  <c r="G16" i="5"/>
  <c r="D16" i="5"/>
  <c r="J15" i="5"/>
  <c r="D15" i="5"/>
  <c r="J14" i="5"/>
  <c r="D14" i="5"/>
  <c r="J13" i="5"/>
  <c r="D13" i="5"/>
  <c r="J12" i="5"/>
  <c r="G12" i="5"/>
  <c r="D12" i="5"/>
  <c r="J11" i="5"/>
  <c r="D11" i="5"/>
  <c r="J10" i="5"/>
  <c r="G10" i="5"/>
  <c r="D10" i="5"/>
  <c r="J9" i="5"/>
  <c r="D9" i="5"/>
  <c r="J8" i="5"/>
  <c r="G8" i="5"/>
  <c r="D8" i="5"/>
  <c r="J7" i="5"/>
  <c r="D7" i="5"/>
  <c r="J6" i="5"/>
  <c r="D6" i="5"/>
  <c r="J5" i="5"/>
  <c r="G5" i="5"/>
  <c r="D5" i="5"/>
  <c r="E6" i="4"/>
  <c r="E17" i="4" s="1"/>
  <c r="F6" i="4"/>
  <c r="F17" i="4" s="1"/>
  <c r="E7" i="4"/>
  <c r="F7" i="4"/>
  <c r="E8" i="4"/>
  <c r="F8" i="4"/>
  <c r="E9" i="4"/>
  <c r="F9" i="4"/>
  <c r="G9" i="4" s="1"/>
  <c r="E10" i="4"/>
  <c r="F10" i="4"/>
  <c r="E11" i="4"/>
  <c r="F11" i="4"/>
  <c r="E12" i="4"/>
  <c r="F12" i="4"/>
  <c r="G12" i="4" s="1"/>
  <c r="E13" i="4"/>
  <c r="F13" i="4"/>
  <c r="G13" i="4" s="1"/>
  <c r="E14" i="4"/>
  <c r="F14" i="4"/>
  <c r="E15" i="4"/>
  <c r="F15" i="4"/>
  <c r="E16" i="4"/>
  <c r="F16" i="4"/>
  <c r="F5" i="4"/>
  <c r="E5" i="4"/>
  <c r="I17" i="4"/>
  <c r="J17" i="4" s="1"/>
  <c r="H17" i="4"/>
  <c r="C17" i="4"/>
  <c r="B17" i="4"/>
  <c r="D17" i="4" s="1"/>
  <c r="J16" i="4"/>
  <c r="G16" i="4"/>
  <c r="D16" i="4"/>
  <c r="J15" i="4"/>
  <c r="G15" i="4"/>
  <c r="D15" i="4"/>
  <c r="J14" i="4"/>
  <c r="G14" i="4"/>
  <c r="D14" i="4"/>
  <c r="J13" i="4"/>
  <c r="D13" i="4"/>
  <c r="J12" i="4"/>
  <c r="D12" i="4"/>
  <c r="J11" i="4"/>
  <c r="G11" i="4"/>
  <c r="D11" i="4"/>
  <c r="J10" i="4"/>
  <c r="G10" i="4"/>
  <c r="D10" i="4"/>
  <c r="J9" i="4"/>
  <c r="D9" i="4"/>
  <c r="J8" i="4"/>
  <c r="G8" i="4"/>
  <c r="D8" i="4"/>
  <c r="J7" i="4"/>
  <c r="G7" i="4"/>
  <c r="D7" i="4"/>
  <c r="J6" i="4"/>
  <c r="G6" i="4"/>
  <c r="D6" i="4"/>
  <c r="J5" i="4"/>
  <c r="G5" i="4"/>
  <c r="D5" i="4"/>
  <c r="J17" i="6" l="1"/>
  <c r="B19" i="8"/>
  <c r="B20" i="7"/>
  <c r="F17" i="6"/>
  <c r="G17" i="6" s="1"/>
  <c r="D17" i="6"/>
  <c r="F17" i="5"/>
  <c r="G17" i="4"/>
  <c r="D420" i="3"/>
  <c r="C420" i="3"/>
  <c r="B420" i="3"/>
  <c r="D385" i="3"/>
  <c r="C385" i="3"/>
  <c r="B385" i="3"/>
  <c r="D350" i="3"/>
  <c r="C350" i="3"/>
  <c r="B350" i="3"/>
  <c r="D315" i="3"/>
  <c r="C315" i="3"/>
  <c r="B315" i="3"/>
  <c r="D280" i="3"/>
  <c r="C280" i="3"/>
  <c r="B280" i="3"/>
  <c r="D245" i="3"/>
  <c r="C245" i="3"/>
  <c r="B245" i="3"/>
  <c r="D210" i="3"/>
  <c r="C210" i="3"/>
  <c r="B210" i="3"/>
  <c r="D175" i="3"/>
  <c r="C175" i="3"/>
  <c r="B175" i="3"/>
  <c r="D140" i="3"/>
  <c r="C140" i="3"/>
  <c r="B140" i="3"/>
  <c r="D105" i="3"/>
  <c r="C105" i="3"/>
  <c r="C424" i="3" s="1"/>
  <c r="C426" i="3" s="1"/>
  <c r="B105" i="3"/>
  <c r="D70" i="3"/>
  <c r="D424" i="3" s="1"/>
  <c r="C70" i="3"/>
  <c r="B70" i="3"/>
  <c r="D35" i="3"/>
  <c r="C35" i="3"/>
  <c r="B35" i="3"/>
  <c r="B424" i="3" s="1"/>
  <c r="C355" i="1"/>
  <c r="D420" i="2"/>
  <c r="C420" i="2"/>
  <c r="B420" i="2"/>
  <c r="D385" i="2"/>
  <c r="C385" i="2"/>
  <c r="B385" i="2"/>
  <c r="D350" i="2"/>
  <c r="C350" i="2"/>
  <c r="B350" i="2"/>
  <c r="D315" i="2"/>
  <c r="C315" i="2"/>
  <c r="B315" i="2"/>
  <c r="D280" i="2"/>
  <c r="C280" i="2"/>
  <c r="B280" i="2"/>
  <c r="D245" i="2"/>
  <c r="C245" i="2"/>
  <c r="B245" i="2"/>
  <c r="D210" i="2"/>
  <c r="C210" i="2"/>
  <c r="B210" i="2"/>
  <c r="D175" i="2"/>
  <c r="C175" i="2"/>
  <c r="B175" i="2"/>
  <c r="D140" i="2"/>
  <c r="C140" i="2"/>
  <c r="B140" i="2"/>
  <c r="D105" i="2"/>
  <c r="C105" i="2"/>
  <c r="B105" i="2"/>
  <c r="D70" i="2"/>
  <c r="C70" i="2"/>
  <c r="B70" i="2"/>
  <c r="D35" i="2"/>
  <c r="D424" i="2" s="1"/>
  <c r="C35" i="2"/>
  <c r="C424" i="2" s="1"/>
  <c r="B35" i="2"/>
  <c r="B424" i="2" s="1"/>
  <c r="D350" i="1"/>
  <c r="C350" i="1"/>
  <c r="B350" i="1"/>
  <c r="D315" i="1"/>
  <c r="C315" i="1"/>
  <c r="B315" i="1"/>
  <c r="D280" i="1"/>
  <c r="C280" i="1"/>
  <c r="B280" i="1"/>
  <c r="D245" i="1"/>
  <c r="C245" i="1"/>
  <c r="B245" i="1"/>
  <c r="D210" i="1"/>
  <c r="C210" i="1"/>
  <c r="B210" i="1"/>
  <c r="D175" i="1"/>
  <c r="C175" i="1"/>
  <c r="B175" i="1"/>
  <c r="D140" i="1"/>
  <c r="C140" i="1"/>
  <c r="B140" i="1"/>
  <c r="D105" i="1"/>
  <c r="C105" i="1"/>
  <c r="B105" i="1"/>
  <c r="D70" i="1"/>
  <c r="C70" i="1"/>
  <c r="B70" i="1"/>
  <c r="D35" i="1"/>
  <c r="D353" i="1" s="1"/>
  <c r="C35" i="1"/>
  <c r="C353" i="1" s="1"/>
  <c r="B35" i="1"/>
  <c r="B353" i="1" s="1"/>
  <c r="C42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OUGIER Regine</author>
  </authors>
  <commentList>
    <comment ref="B28" authorId="0" shapeId="0" xr:uid="{89D3033D-81B6-4E26-8448-2E2B34F7C8FA}">
      <text>
        <r>
          <rPr>
            <b/>
            <sz val="9"/>
            <color indexed="81"/>
            <rFont val="Tahoma"/>
            <family val="2"/>
          </rPr>
          <t>OUGIER Regine:</t>
        </r>
        <r>
          <rPr>
            <sz val="9"/>
            <color indexed="81"/>
            <rFont val="Tahoma"/>
            <family val="2"/>
          </rPr>
          <t xml:space="preserve">
69 cafes journéede la femme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OUGIER Regine</author>
  </authors>
  <commentList>
    <comment ref="D151" authorId="0" shapeId="0" xr:uid="{2FACF689-8CE6-4176-8642-3FCDFC92DB17}">
      <text>
        <r>
          <rPr>
            <b/>
            <sz val="9"/>
            <color indexed="81"/>
            <rFont val="Tahoma"/>
            <family val="2"/>
          </rPr>
          <t>OUGIER Regine:</t>
        </r>
        <r>
          <rPr>
            <sz val="9"/>
            <color indexed="81"/>
            <rFont val="Tahoma"/>
            <family val="2"/>
          </rPr>
          <t xml:space="preserve">
ok</t>
        </r>
      </text>
    </comment>
  </commentList>
</comments>
</file>

<file path=xl/sharedStrings.xml><?xml version="1.0" encoding="utf-8"?>
<sst xmlns="http://schemas.openxmlformats.org/spreadsheetml/2006/main" count="1086" uniqueCount="111">
  <si>
    <t>H2 self</t>
  </si>
  <si>
    <t>H2 snack</t>
  </si>
  <si>
    <t>JANVIER</t>
  </si>
  <si>
    <t>TOTAL</t>
  </si>
  <si>
    <t>FEVRIER</t>
  </si>
  <si>
    <t>MARS</t>
  </si>
  <si>
    <t>AVRIL</t>
  </si>
  <si>
    <t>MAI</t>
  </si>
  <si>
    <t>JUIN</t>
  </si>
  <si>
    <t>JUILLET</t>
  </si>
  <si>
    <t>AOUT</t>
  </si>
  <si>
    <t>SEPTEMBRE</t>
  </si>
  <si>
    <t>OCTOBRE</t>
  </si>
  <si>
    <t>TOTAL GENERAL</t>
  </si>
  <si>
    <t>H2 Total</t>
  </si>
  <si>
    <t>H2 total</t>
  </si>
  <si>
    <t>NOVEMBRE</t>
  </si>
  <si>
    <t>DECEMBRE</t>
  </si>
  <si>
    <t>ecart</t>
  </si>
  <si>
    <t>TABLEAU MOYENNE PLATEAU ANNEE 2023</t>
  </si>
  <si>
    <t>ACCES</t>
  </si>
  <si>
    <t>DENREES</t>
  </si>
  <si>
    <t>MOYENNE PLATEAU</t>
  </si>
  <si>
    <t>RESTAURANT SNACK</t>
  </si>
  <si>
    <t>RESTAURANT SELF</t>
  </si>
  <si>
    <t>RESTAURANT H2</t>
  </si>
  <si>
    <t>TABLEAU MOYENNE PLATEAU ANNEE 2024</t>
  </si>
  <si>
    <t>RESTAURANT 3 H2</t>
  </si>
  <si>
    <t>HORS CAFE 13 H</t>
  </si>
  <si>
    <t xml:space="preserve">NBR JOUR </t>
  </si>
  <si>
    <t>MOY JOUR</t>
  </si>
  <si>
    <t>H2</t>
  </si>
  <si>
    <t xml:space="preserve"> OUVRE</t>
  </si>
  <si>
    <t>NBR JOURS</t>
  </si>
  <si>
    <t>CAFE 13 H</t>
  </si>
  <si>
    <t>CAFES 2023</t>
  </si>
  <si>
    <t>CAFES 2024</t>
  </si>
  <si>
    <t>CEA GRENOBLE</t>
  </si>
  <si>
    <t>Etat Des  Plats Consommés</t>
  </si>
  <si>
    <t>Du 01/01/2025 00:00 Au 30/09/2025 23:59</t>
  </si>
  <si>
    <t>Restaurant : SALLE INVITES H2</t>
  </si>
  <si>
    <t>Libellé du plat</t>
  </si>
  <si>
    <t>Nombre de plats</t>
  </si>
  <si>
    <t>THE-INFUSION</t>
  </si>
  <si>
    <t>CAFE</t>
  </si>
  <si>
    <t>Total prestation :</t>
  </si>
  <si>
    <t>BOISSON MENU TVA RED</t>
  </si>
  <si>
    <t>BUFFET STANDARD</t>
  </si>
  <si>
    <t>BUFFET SUPERIEUR</t>
  </si>
  <si>
    <t>BUFFET INTERMEDIAIRE</t>
  </si>
  <si>
    <t>BUFFET TVA REDUITE</t>
  </si>
  <si>
    <t>COCKTAIL STANDARD</t>
  </si>
  <si>
    <t>COCKTAIL INTERMEDIAIRE</t>
  </si>
  <si>
    <t>COCKTAIL SUPERIEUR</t>
  </si>
  <si>
    <t>COCKTAILS TVA REDUIT</t>
  </si>
  <si>
    <t>MENU 1 LE COIN DE TABLE</t>
  </si>
  <si>
    <t>MENU 4 LE PRESTIGE</t>
  </si>
  <si>
    <t>MENU 3 LE GOURMAND</t>
  </si>
  <si>
    <t>MENU 2 LE PLAISIR DU MIDI</t>
  </si>
  <si>
    <t>MENUS TVA REDUITE</t>
  </si>
  <si>
    <t>PAUSE PT DEJ MATIN</t>
  </si>
  <si>
    <t>PAUSE AM VERSION MBI</t>
  </si>
  <si>
    <t>PAUSE SUR LE POUCE</t>
  </si>
  <si>
    <t>PAUSE APRES MIDI</t>
  </si>
  <si>
    <t>PAUSE CAFE TVA REDUI</t>
  </si>
  <si>
    <t>PLATEAU REPAS AMELIORE</t>
  </si>
  <si>
    <t>PLATEAU REPAS STANDARD</t>
  </si>
  <si>
    <t>PLATEAUX REPAS TVA R</t>
  </si>
  <si>
    <t>EAU BADOIT 1L</t>
  </si>
  <si>
    <t>EAU EVIAN 50 CL</t>
  </si>
  <si>
    <t>ANIMATION</t>
  </si>
  <si>
    <t>EAU VITTEL 1 L</t>
  </si>
  <si>
    <t>TOUTES PREST TVA RED</t>
  </si>
  <si>
    <t>ROSE BANDOL AOP</t>
  </si>
  <si>
    <t>BLC CHABLIS AOP</t>
  </si>
  <si>
    <t>BLC POUILLY-FUISSE</t>
  </si>
  <si>
    <t>RG CROZES-HERMITAGE AOP</t>
  </si>
  <si>
    <t>RG LALANDE POMEROL</t>
  </si>
  <si>
    <t>RG MERCUREY</t>
  </si>
  <si>
    <t>RG PESSAC-LEOGNAN AOP</t>
  </si>
  <si>
    <t>RG ST NICOLAS BOURGUEIL AOC</t>
  </si>
  <si>
    <t>TOUTES PRESTATIONS</t>
  </si>
  <si>
    <t>Total général :</t>
  </si>
  <si>
    <t>Du 01/01/2024 00:00 Au 31/12/2024 23:59</t>
  </si>
  <si>
    <t>CHAMPAGNE BRUT 75CL</t>
  </si>
  <si>
    <t>Du 01/01/2023 00:00 Au 31/12/2023 23:59</t>
  </si>
  <si>
    <t>MENU LE GOURMAND</t>
  </si>
  <si>
    <t>MENU LE PRESTIGE</t>
  </si>
  <si>
    <t>MENU LE PLAISIR DU MIDI</t>
  </si>
  <si>
    <t>BLC RIESLING AOP RESERVE</t>
  </si>
  <si>
    <t>RG SAINT JOSEPH</t>
  </si>
  <si>
    <t>CHAMPAGNE CANARD DUCHENE BRUT</t>
  </si>
  <si>
    <t>VACANCES</t>
  </si>
  <si>
    <t>SCOLAIRE</t>
  </si>
  <si>
    <t>BOISSONS</t>
  </si>
  <si>
    <t>CAFES</t>
  </si>
  <si>
    <t>haut</t>
  </si>
  <si>
    <t>bas</t>
  </si>
  <si>
    <t>FERMEE</t>
  </si>
  <si>
    <t>consigne</t>
  </si>
  <si>
    <t>MOY/JOUR</t>
  </si>
  <si>
    <t>BOISSON</t>
  </si>
  <si>
    <t>MOY/PLAT</t>
  </si>
  <si>
    <t>OK</t>
  </si>
  <si>
    <t xml:space="preserve">                                                          </t>
  </si>
  <si>
    <t>TRAVAUX</t>
  </si>
  <si>
    <t>TABLEAU MOYENNE PLATEAU 010125/300925</t>
  </si>
  <si>
    <t>CAFES 2025</t>
  </si>
  <si>
    <t>SNACK REST H2 010125-311025</t>
  </si>
  <si>
    <t>SNACK REST H2 2024</t>
  </si>
  <si>
    <t>SNACK REST H2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</si>
</sst>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h:mm:ss\ "/>
    <numFmt numFmtId="165" formatCode="#,##0.00[$ €-40C]* ;\-#,##0.00[$ €-40C]* ;\-"/>
  </numFmts>
  <fonts count="21" x14ac:knownFonts="1"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i/>
      <sz val="12"/>
      <color indexed="6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</font>
    <font>
      <b/>
      <sz val="14"/>
      <color rgb="FFFF0000"/>
      <name val="Arial"/>
      <family val="2"/>
    </font>
    <font>
      <sz val="14"/>
      <name val="Arial"/>
      <family val="2"/>
    </font>
    <font>
      <sz val="10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  <font>
      <sz val="10"/>
      <color indexed="8"/>
      <name val="ARIAL"/>
      <charset val="1"/>
    </font>
    <font>
      <sz val="10"/>
      <color indexed="8"/>
      <name val="Times New Roman"/>
      <charset val="1"/>
    </font>
    <font>
      <b/>
      <sz val="10"/>
      <color indexed="8"/>
      <name val="Times New Roman"/>
      <charset val="1"/>
    </font>
    <font>
      <b/>
      <sz val="10"/>
      <color indexed="8"/>
      <name val="Arial"/>
      <charset val="1"/>
    </font>
    <font>
      <b/>
      <u/>
      <sz val="18"/>
      <name val="Arial"/>
      <family val="2"/>
    </font>
    <font>
      <b/>
      <sz val="18"/>
      <name val="Arial"/>
      <family val="2"/>
    </font>
    <font>
      <b/>
      <sz val="10"/>
      <color indexed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double">
        <color indexed="8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7" fillId="0" borderId="0"/>
    <xf numFmtId="0" fontId="14" fillId="0" borderId="0">
      <alignment vertical="top"/>
    </xf>
  </cellStyleXfs>
  <cellXfs count="296">
    <xf numFmtId="0" fontId="0" fillId="0" borderId="0" xfId="0"/>
    <xf numFmtId="0" fontId="2" fillId="3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/>
    </xf>
    <xf numFmtId="3" fontId="1" fillId="5" borderId="7" xfId="0" applyNumberFormat="1" applyFont="1" applyFill="1" applyBorder="1" applyAlignment="1">
      <alignment horizontal="center"/>
    </xf>
    <xf numFmtId="3" fontId="1" fillId="5" borderId="8" xfId="0" applyNumberFormat="1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3" fontId="1" fillId="0" borderId="10" xfId="0" applyNumberFormat="1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3" fontId="1" fillId="5" borderId="10" xfId="0" applyNumberFormat="1" applyFont="1" applyFill="1" applyBorder="1" applyAlignment="1">
      <alignment horizontal="center"/>
    </xf>
    <xf numFmtId="3" fontId="1" fillId="5" borderId="3" xfId="0" applyNumberFormat="1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3" fontId="1" fillId="0" borderId="13" xfId="0" applyNumberFormat="1" applyFont="1" applyBorder="1" applyAlignment="1">
      <alignment horizontal="center"/>
    </xf>
    <xf numFmtId="3" fontId="1" fillId="6" borderId="14" xfId="0" applyNumberFormat="1" applyFont="1" applyFill="1" applyBorder="1" applyAlignment="1">
      <alignment horizontal="center"/>
    </xf>
    <xf numFmtId="3" fontId="1" fillId="0" borderId="15" xfId="0" applyNumberFormat="1" applyFon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3" fontId="1" fillId="5" borderId="17" xfId="0" applyNumberFormat="1" applyFont="1" applyFill="1" applyBorder="1" applyAlignment="1">
      <alignment horizontal="center"/>
    </xf>
    <xf numFmtId="3" fontId="1" fillId="5" borderId="2" xfId="0" applyNumberFormat="1" applyFont="1" applyFill="1" applyBorder="1" applyAlignment="1">
      <alignment horizontal="center"/>
    </xf>
    <xf numFmtId="3" fontId="1" fillId="0" borderId="17" xfId="0" applyNumberFormat="1" applyFont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3" fontId="1" fillId="5" borderId="15" xfId="0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3" fontId="1" fillId="6" borderId="3" xfId="0" applyNumberFormat="1" applyFont="1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3" fontId="1" fillId="0" borderId="19" xfId="0" applyNumberFormat="1" applyFont="1" applyBorder="1" applyAlignment="1">
      <alignment horizontal="center"/>
    </xf>
    <xf numFmtId="3" fontId="1" fillId="0" borderId="20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3" fontId="1" fillId="0" borderId="22" xfId="0" applyNumberFormat="1" applyFon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0" fillId="5" borderId="3" xfId="0" applyNumberFormat="1" applyFill="1" applyBorder="1" applyAlignment="1">
      <alignment horizontal="center"/>
    </xf>
    <xf numFmtId="3" fontId="0" fillId="5" borderId="17" xfId="0" applyNumberForma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0" fontId="1" fillId="0" borderId="12" xfId="0" applyFont="1" applyBorder="1" applyAlignment="1">
      <alignment horizontal="center"/>
    </xf>
    <xf numFmtId="3" fontId="1" fillId="0" borderId="14" xfId="0" applyNumberFormat="1" applyFont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3" fontId="1" fillId="6" borderId="19" xfId="0" applyNumberFormat="1" applyFont="1" applyFill="1" applyBorder="1" applyAlignment="1">
      <alignment horizontal="center"/>
    </xf>
    <xf numFmtId="3" fontId="1" fillId="0" borderId="23" xfId="0" applyNumberFormat="1" applyFont="1" applyBorder="1" applyAlignment="1">
      <alignment horizontal="center"/>
    </xf>
    <xf numFmtId="3" fontId="1" fillId="5" borderId="24" xfId="0" applyNumberFormat="1" applyFont="1" applyFill="1" applyBorder="1" applyAlignment="1">
      <alignment horizontal="center"/>
    </xf>
    <xf numFmtId="3" fontId="1" fillId="0" borderId="25" xfId="0" applyNumberFormat="1" applyFont="1" applyBorder="1" applyAlignment="1">
      <alignment horizontal="center"/>
    </xf>
    <xf numFmtId="3" fontId="1" fillId="5" borderId="25" xfId="0" applyNumberFormat="1" applyFont="1" applyFill="1" applyBorder="1" applyAlignment="1">
      <alignment horizontal="center"/>
    </xf>
    <xf numFmtId="3" fontId="1" fillId="5" borderId="19" xfId="0" applyNumberFormat="1" applyFont="1" applyFill="1" applyBorder="1" applyAlignment="1">
      <alignment horizontal="center"/>
    </xf>
    <xf numFmtId="3" fontId="1" fillId="5" borderId="20" xfId="0" applyNumberFormat="1" applyFont="1" applyFill="1" applyBorder="1" applyAlignment="1">
      <alignment horizontal="center"/>
    </xf>
    <xf numFmtId="3" fontId="1" fillId="0" borderId="26" xfId="0" applyNumberFormat="1" applyFont="1" applyBorder="1" applyAlignment="1">
      <alignment horizont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3" fontId="3" fillId="6" borderId="3" xfId="0" applyNumberFormat="1" applyFont="1" applyFill="1" applyBorder="1"/>
    <xf numFmtId="0" fontId="3" fillId="2" borderId="2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3" fontId="1" fillId="5" borderId="9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3" fontId="3" fillId="6" borderId="3" xfId="0" applyNumberFormat="1" applyFont="1" applyFill="1" applyBorder="1" applyAlignment="1">
      <alignment horizontal="center"/>
    </xf>
    <xf numFmtId="3" fontId="1" fillId="5" borderId="9" xfId="0" applyNumberFormat="1" applyFont="1" applyFill="1" applyBorder="1" applyAlignment="1">
      <alignment horizontal="right"/>
    </xf>
    <xf numFmtId="3" fontId="1" fillId="5" borderId="10" xfId="0" applyNumberFormat="1" applyFont="1" applyFill="1" applyBorder="1" applyAlignment="1">
      <alignment horizontal="right"/>
    </xf>
    <xf numFmtId="3" fontId="1" fillId="0" borderId="10" xfId="0" applyNumberFormat="1" applyFont="1" applyBorder="1" applyAlignment="1">
      <alignment horizontal="right"/>
    </xf>
    <xf numFmtId="0" fontId="3" fillId="7" borderId="10" xfId="0" applyFont="1" applyFill="1" applyBorder="1" applyAlignment="1">
      <alignment horizontal="center"/>
    </xf>
    <xf numFmtId="3" fontId="1" fillId="7" borderId="17" xfId="0" applyNumberFormat="1" applyFont="1" applyFill="1" applyBorder="1" applyAlignment="1">
      <alignment horizontal="center"/>
    </xf>
    <xf numFmtId="3" fontId="1" fillId="7" borderId="3" xfId="0" applyNumberFormat="1" applyFont="1" applyFill="1" applyBorder="1" applyAlignment="1">
      <alignment horizontal="center"/>
    </xf>
    <xf numFmtId="3" fontId="1" fillId="7" borderId="15" xfId="0" applyNumberFormat="1" applyFont="1" applyFill="1" applyBorder="1" applyAlignment="1">
      <alignment horizontal="center"/>
    </xf>
    <xf numFmtId="0" fontId="3" fillId="7" borderId="12" xfId="0" applyFont="1" applyFill="1" applyBorder="1" applyAlignment="1">
      <alignment horizontal="center"/>
    </xf>
    <xf numFmtId="3" fontId="0" fillId="5" borderId="2" xfId="0" applyNumberForma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3" fontId="1" fillId="5" borderId="14" xfId="0" applyNumberFormat="1" applyFont="1" applyFill="1" applyBorder="1" applyAlignment="1">
      <alignment horizontal="center"/>
    </xf>
    <xf numFmtId="3" fontId="0" fillId="5" borderId="19" xfId="0" applyNumberFormat="1" applyFill="1" applyBorder="1" applyAlignment="1">
      <alignment horizontal="center"/>
    </xf>
    <xf numFmtId="3" fontId="1" fillId="5" borderId="13" xfId="0" applyNumberFormat="1" applyFont="1" applyFill="1" applyBorder="1" applyAlignment="1">
      <alignment horizontal="center"/>
    </xf>
    <xf numFmtId="3" fontId="1" fillId="5" borderId="28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3" fontId="1" fillId="0" borderId="29" xfId="0" applyNumberFormat="1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3" fontId="1" fillId="8" borderId="3" xfId="0" applyNumberFormat="1" applyFont="1" applyFill="1" applyBorder="1" applyAlignment="1">
      <alignment horizontal="center"/>
    </xf>
    <xf numFmtId="0" fontId="4" fillId="0" borderId="0" xfId="0" applyFont="1"/>
    <xf numFmtId="3" fontId="0" fillId="5" borderId="14" xfId="0" applyNumberFormat="1" applyFill="1" applyBorder="1" applyAlignment="1">
      <alignment horizontal="center"/>
    </xf>
    <xf numFmtId="3" fontId="1" fillId="0" borderId="24" xfId="0" applyNumberFormat="1" applyFont="1" applyBorder="1" applyAlignment="1">
      <alignment horizontal="center"/>
    </xf>
    <xf numFmtId="0" fontId="3" fillId="2" borderId="0" xfId="0" applyFont="1" applyFill="1"/>
    <xf numFmtId="3" fontId="1" fillId="0" borderId="28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2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2" fontId="0" fillId="0" borderId="35" xfId="0" applyNumberFormat="1" applyBorder="1" applyAlignment="1">
      <alignment horizontal="center" vertical="center"/>
    </xf>
    <xf numFmtId="3" fontId="0" fillId="0" borderId="37" xfId="0" applyNumberFormat="1" applyBorder="1" applyAlignment="1">
      <alignment horizontal="center" vertical="center"/>
    </xf>
    <xf numFmtId="3" fontId="0" fillId="0" borderId="3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2" fontId="0" fillId="0" borderId="39" xfId="0" applyNumberFormat="1" applyBorder="1" applyAlignment="1">
      <alignment horizontal="center" vertical="center"/>
    </xf>
    <xf numFmtId="2" fontId="0" fillId="0" borderId="40" xfId="0" applyNumberForma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42" xfId="0" applyNumberFormat="1" applyFont="1" applyBorder="1" applyAlignment="1">
      <alignment horizontal="center" vertical="center"/>
    </xf>
    <xf numFmtId="3" fontId="3" fillId="0" borderId="35" xfId="0" applyNumberFormat="1" applyFont="1" applyBorder="1" applyAlignment="1">
      <alignment horizontal="center" vertical="center"/>
    </xf>
    <xf numFmtId="3" fontId="3" fillId="0" borderId="36" xfId="0" applyNumberFormat="1" applyFont="1" applyBorder="1" applyAlignment="1">
      <alignment horizontal="center" vertical="center"/>
    </xf>
    <xf numFmtId="2" fontId="3" fillId="0" borderId="33" xfId="0" applyNumberFormat="1" applyFont="1" applyBorder="1" applyAlignment="1">
      <alignment horizontal="center" vertical="center"/>
    </xf>
    <xf numFmtId="4" fontId="3" fillId="0" borderId="43" xfId="0" applyNumberFormat="1" applyFont="1" applyBorder="1" applyAlignment="1">
      <alignment horizontal="center" vertical="center"/>
    </xf>
    <xf numFmtId="4" fontId="3" fillId="0" borderId="36" xfId="0" applyNumberFormat="1" applyFont="1" applyBorder="1" applyAlignment="1">
      <alignment horizontal="center" vertical="center"/>
    </xf>
    <xf numFmtId="0" fontId="8" fillId="0" borderId="0" xfId="1" applyFont="1"/>
    <xf numFmtId="0" fontId="7" fillId="0" borderId="0" xfId="1"/>
    <xf numFmtId="3" fontId="7" fillId="0" borderId="0" xfId="1" applyNumberFormat="1"/>
    <xf numFmtId="0" fontId="9" fillId="0" borderId="44" xfId="1" applyFont="1" applyBorder="1"/>
    <xf numFmtId="0" fontId="9" fillId="0" borderId="45" xfId="1" applyFont="1" applyBorder="1"/>
    <xf numFmtId="0" fontId="9" fillId="0" borderId="46" xfId="1" applyFont="1" applyBorder="1"/>
    <xf numFmtId="0" fontId="5" fillId="0" borderId="18" xfId="1" applyFont="1" applyBorder="1" applyAlignment="1">
      <alignment horizontal="center"/>
    </xf>
    <xf numFmtId="0" fontId="5" fillId="0" borderId="49" xfId="1" applyFont="1" applyBorder="1"/>
    <xf numFmtId="3" fontId="9" fillId="0" borderId="10" xfId="1" applyNumberFormat="1" applyFont="1" applyBorder="1"/>
    <xf numFmtId="0" fontId="10" fillId="0" borderId="0" xfId="1" applyFont="1"/>
    <xf numFmtId="0" fontId="5" fillId="0" borderId="50" xfId="1" applyFont="1" applyBorder="1"/>
    <xf numFmtId="3" fontId="9" fillId="2" borderId="10" xfId="1" applyNumberFormat="1" applyFont="1" applyFill="1" applyBorder="1"/>
    <xf numFmtId="3" fontId="9" fillId="2" borderId="51" xfId="1" applyNumberFormat="1" applyFont="1" applyFill="1" applyBorder="1"/>
    <xf numFmtId="0" fontId="9" fillId="0" borderId="7" xfId="1" applyFont="1" applyBorder="1"/>
    <xf numFmtId="0" fontId="5" fillId="0" borderId="7" xfId="1" applyFont="1" applyBorder="1" applyAlignment="1">
      <alignment horizontal="center"/>
    </xf>
    <xf numFmtId="0" fontId="9" fillId="0" borderId="9" xfId="1" applyFont="1" applyBorder="1"/>
    <xf numFmtId="0" fontId="5" fillId="0" borderId="10" xfId="1" applyFont="1" applyBorder="1"/>
    <xf numFmtId="0" fontId="5" fillId="0" borderId="12" xfId="1" applyFont="1" applyBorder="1"/>
    <xf numFmtId="3" fontId="9" fillId="0" borderId="12" xfId="1" applyNumberFormat="1" applyFont="1" applyBorder="1"/>
    <xf numFmtId="0" fontId="8" fillId="0" borderId="0" xfId="0" applyFont="1"/>
    <xf numFmtId="3" fontId="0" fillId="0" borderId="0" xfId="0" applyNumberFormat="1"/>
    <xf numFmtId="0" fontId="9" fillId="0" borderId="44" xfId="0" applyFont="1" applyBorder="1"/>
    <xf numFmtId="0" fontId="9" fillId="0" borderId="45" xfId="0" applyFont="1" applyBorder="1"/>
    <xf numFmtId="0" fontId="9" fillId="0" borderId="46" xfId="0" applyFont="1" applyBorder="1"/>
    <xf numFmtId="0" fontId="5" fillId="0" borderId="18" xfId="0" applyFont="1" applyBorder="1" applyAlignment="1">
      <alignment horizontal="center"/>
    </xf>
    <xf numFmtId="0" fontId="5" fillId="0" borderId="49" xfId="0" applyFont="1" applyBorder="1"/>
    <xf numFmtId="3" fontId="9" fillId="0" borderId="10" xfId="0" applyNumberFormat="1" applyFont="1" applyBorder="1"/>
    <xf numFmtId="0" fontId="5" fillId="0" borderId="50" xfId="0" applyFont="1" applyBorder="1"/>
    <xf numFmtId="3" fontId="9" fillId="2" borderId="10" xfId="0" applyNumberFormat="1" applyFont="1" applyFill="1" applyBorder="1"/>
    <xf numFmtId="3" fontId="9" fillId="2" borderId="51" xfId="0" applyNumberFormat="1" applyFont="1" applyFill="1" applyBorder="1"/>
    <xf numFmtId="0" fontId="9" fillId="0" borderId="7" xfId="0" applyFont="1" applyBorder="1"/>
    <xf numFmtId="0" fontId="5" fillId="0" borderId="7" xfId="0" applyFont="1" applyBorder="1" applyAlignment="1">
      <alignment horizontal="center"/>
    </xf>
    <xf numFmtId="0" fontId="9" fillId="0" borderId="9" xfId="0" applyFont="1" applyBorder="1"/>
    <xf numFmtId="0" fontId="5" fillId="0" borderId="10" xfId="0" applyFont="1" applyBorder="1"/>
    <xf numFmtId="0" fontId="5" fillId="0" borderId="12" xfId="0" applyFont="1" applyBorder="1"/>
    <xf numFmtId="3" fontId="9" fillId="0" borderId="12" xfId="0" applyNumberFormat="1" applyFont="1" applyBorder="1"/>
    <xf numFmtId="0" fontId="14" fillId="0" borderId="0" xfId="2">
      <alignment vertical="top"/>
    </xf>
    <xf numFmtId="165" fontId="15" fillId="0" borderId="0" xfId="2" applyNumberFormat="1" applyFont="1" applyAlignment="1">
      <alignment horizontal="right" vertical="top" wrapText="1"/>
    </xf>
    <xf numFmtId="0" fontId="18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0" fontId="19" fillId="0" borderId="0" xfId="1" applyFont="1" applyAlignment="1">
      <alignment horizontal="center"/>
    </xf>
    <xf numFmtId="0" fontId="7" fillId="10" borderId="0" xfId="1" applyFill="1"/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53" xfId="1" applyFont="1" applyBorder="1" applyAlignment="1">
      <alignment horizontal="center"/>
    </xf>
    <xf numFmtId="0" fontId="3" fillId="0" borderId="54" xfId="1" applyFont="1" applyBorder="1" applyAlignment="1">
      <alignment horizontal="center"/>
    </xf>
    <xf numFmtId="0" fontId="3" fillId="0" borderId="55" xfId="1" applyFont="1" applyBorder="1" applyAlignment="1">
      <alignment horizontal="center"/>
    </xf>
    <xf numFmtId="0" fontId="3" fillId="0" borderId="45" xfId="1" applyFont="1" applyBorder="1" applyAlignment="1">
      <alignment horizontal="center"/>
    </xf>
    <xf numFmtId="0" fontId="3" fillId="0" borderId="56" xfId="1" applyFont="1" applyBorder="1" applyAlignment="1">
      <alignment horizontal="center"/>
    </xf>
    <xf numFmtId="0" fontId="3" fillId="5" borderId="6" xfId="1" applyFont="1" applyFill="1" applyBorder="1" applyAlignment="1">
      <alignment horizontal="center"/>
    </xf>
    <xf numFmtId="3" fontId="1" fillId="5" borderId="9" xfId="1" applyNumberFormat="1" applyFont="1" applyFill="1" applyBorder="1" applyAlignment="1">
      <alignment horizontal="right"/>
    </xf>
    <xf numFmtId="3" fontId="1" fillId="5" borderId="57" xfId="1" applyNumberFormat="1" applyFont="1" applyFill="1" applyBorder="1" applyAlignment="1">
      <alignment horizontal="right"/>
    </xf>
    <xf numFmtId="0" fontId="7" fillId="0" borderId="0" xfId="1" applyAlignment="1">
      <alignment horizontal="right"/>
    </xf>
    <xf numFmtId="0" fontId="3" fillId="0" borderId="6" xfId="1" applyFont="1" applyBorder="1" applyAlignment="1">
      <alignment horizontal="center"/>
    </xf>
    <xf numFmtId="3" fontId="7" fillId="0" borderId="6" xfId="1" applyNumberFormat="1" applyBorder="1" applyAlignment="1">
      <alignment horizontal="right"/>
    </xf>
    <xf numFmtId="3" fontId="7" fillId="0" borderId="58" xfId="1" applyNumberFormat="1" applyBorder="1" applyAlignment="1">
      <alignment horizontal="right"/>
    </xf>
    <xf numFmtId="0" fontId="3" fillId="5" borderId="10" xfId="1" applyFont="1" applyFill="1" applyBorder="1" applyAlignment="1">
      <alignment horizontal="center"/>
    </xf>
    <xf numFmtId="3" fontId="1" fillId="5" borderId="10" xfId="1" applyNumberFormat="1" applyFont="1" applyFill="1" applyBorder="1" applyAlignment="1">
      <alignment horizontal="right"/>
    </xf>
    <xf numFmtId="3" fontId="1" fillId="5" borderId="59" xfId="1" applyNumberFormat="1" applyFont="1" applyFill="1" applyBorder="1" applyAlignment="1">
      <alignment horizontal="right"/>
    </xf>
    <xf numFmtId="0" fontId="3" fillId="0" borderId="10" xfId="1" applyFont="1" applyBorder="1" applyAlignment="1">
      <alignment horizontal="center"/>
    </xf>
    <xf numFmtId="3" fontId="7" fillId="0" borderId="10" xfId="1" applyNumberFormat="1" applyBorder="1"/>
    <xf numFmtId="3" fontId="7" fillId="0" borderId="59" xfId="1" applyNumberFormat="1" applyBorder="1"/>
    <xf numFmtId="3" fontId="1" fillId="0" borderId="9" xfId="1" applyNumberFormat="1" applyFont="1" applyBorder="1" applyAlignment="1">
      <alignment horizontal="right"/>
    </xf>
    <xf numFmtId="3" fontId="1" fillId="0" borderId="57" xfId="1" applyNumberFormat="1" applyFont="1" applyBorder="1" applyAlignment="1">
      <alignment horizontal="right"/>
    </xf>
    <xf numFmtId="0" fontId="20" fillId="0" borderId="0" xfId="1" applyFont="1"/>
    <xf numFmtId="3" fontId="1" fillId="0" borderId="10" xfId="1" applyNumberFormat="1" applyFont="1" applyBorder="1" applyAlignment="1">
      <alignment horizontal="right"/>
    </xf>
    <xf numFmtId="3" fontId="1" fillId="0" borderId="59" xfId="1" applyNumberFormat="1" applyFont="1" applyBorder="1" applyAlignment="1">
      <alignment horizontal="right"/>
    </xf>
    <xf numFmtId="0" fontId="3" fillId="10" borderId="10" xfId="1" applyFont="1" applyFill="1" applyBorder="1" applyAlignment="1">
      <alignment horizontal="center"/>
    </xf>
    <xf numFmtId="3" fontId="7" fillId="5" borderId="0" xfId="1" applyNumberFormat="1" applyFill="1"/>
    <xf numFmtId="3" fontId="7" fillId="5" borderId="10" xfId="1" applyNumberFormat="1" applyFill="1" applyBorder="1"/>
    <xf numFmtId="3" fontId="7" fillId="5" borderId="59" xfId="1" applyNumberFormat="1" applyFill="1" applyBorder="1"/>
    <xf numFmtId="3" fontId="1" fillId="5" borderId="48" xfId="1" applyNumberFormat="1" applyFont="1" applyFill="1" applyBorder="1" applyAlignment="1">
      <alignment horizontal="right"/>
    </xf>
    <xf numFmtId="3" fontId="7" fillId="5" borderId="48" xfId="1" applyNumberFormat="1" applyFill="1" applyBorder="1" applyAlignment="1">
      <alignment horizontal="right"/>
    </xf>
    <xf numFmtId="3" fontId="7" fillId="5" borderId="60" xfId="1" applyNumberFormat="1" applyFill="1" applyBorder="1" applyAlignment="1">
      <alignment horizontal="right"/>
    </xf>
    <xf numFmtId="3" fontId="7" fillId="11" borderId="10" xfId="1" applyNumberFormat="1" applyFill="1" applyBorder="1"/>
    <xf numFmtId="0" fontId="7" fillId="4" borderId="0" xfId="1" applyFill="1"/>
    <xf numFmtId="0" fontId="1" fillId="0" borderId="0" xfId="1" applyFont="1"/>
    <xf numFmtId="0" fontId="7" fillId="11" borderId="0" xfId="1" applyFill="1"/>
    <xf numFmtId="3" fontId="7" fillId="4" borderId="10" xfId="1" applyNumberFormat="1" applyFill="1" applyBorder="1"/>
    <xf numFmtId="2" fontId="7" fillId="0" borderId="0" xfId="1" applyNumberFormat="1"/>
    <xf numFmtId="0" fontId="3" fillId="5" borderId="11" xfId="1" applyFont="1" applyFill="1" applyBorder="1" applyAlignment="1">
      <alignment horizontal="center"/>
    </xf>
    <xf numFmtId="0" fontId="3" fillId="0" borderId="12" xfId="1" applyFont="1" applyBorder="1" applyAlignment="1">
      <alignment horizontal="center"/>
    </xf>
    <xf numFmtId="0" fontId="3" fillId="5" borderId="12" xfId="1" applyFont="1" applyFill="1" applyBorder="1" applyAlignment="1">
      <alignment horizontal="center"/>
    </xf>
    <xf numFmtId="3" fontId="1" fillId="6" borderId="61" xfId="1" applyNumberFormat="1" applyFont="1" applyFill="1" applyBorder="1"/>
    <xf numFmtId="3" fontId="7" fillId="0" borderId="61" xfId="1" applyNumberFormat="1" applyBorder="1"/>
    <xf numFmtId="16" fontId="3" fillId="0" borderId="0" xfId="1" applyNumberFormat="1" applyFont="1"/>
    <xf numFmtId="3" fontId="7" fillId="6" borderId="61" xfId="1" applyNumberFormat="1" applyFill="1" applyBorder="1"/>
    <xf numFmtId="3" fontId="7" fillId="0" borderId="48" xfId="1" applyNumberFormat="1" applyBorder="1" applyAlignment="1">
      <alignment horizontal="right"/>
    </xf>
    <xf numFmtId="3" fontId="7" fillId="0" borderId="60" xfId="1" applyNumberFormat="1" applyBorder="1" applyAlignment="1">
      <alignment horizontal="right"/>
    </xf>
    <xf numFmtId="0" fontId="3" fillId="5" borderId="30" xfId="1" applyFont="1" applyFill="1" applyBorder="1" applyAlignment="1">
      <alignment horizontal="center"/>
    </xf>
    <xf numFmtId="3" fontId="1" fillId="0" borderId="10" xfId="1" applyNumberFormat="1" applyFont="1" applyBorder="1"/>
    <xf numFmtId="0" fontId="3" fillId="5" borderId="31" xfId="1" applyFont="1" applyFill="1" applyBorder="1" applyAlignment="1">
      <alignment horizontal="center"/>
    </xf>
    <xf numFmtId="3" fontId="7" fillId="5" borderId="10" xfId="1" applyNumberFormat="1" applyFill="1" applyBorder="1" applyAlignment="1">
      <alignment horizontal="right"/>
    </xf>
    <xf numFmtId="3" fontId="7" fillId="5" borderId="59" xfId="1" applyNumberFormat="1" applyFill="1" applyBorder="1" applyAlignment="1">
      <alignment horizontal="right"/>
    </xf>
    <xf numFmtId="0" fontId="7" fillId="0" borderId="0" xfId="1" applyAlignment="1">
      <alignment horizontal="left"/>
    </xf>
    <xf numFmtId="0" fontId="3" fillId="0" borderId="31" xfId="1" applyFont="1" applyBorder="1" applyAlignment="1">
      <alignment horizontal="center"/>
    </xf>
    <xf numFmtId="0" fontId="3" fillId="10" borderId="31" xfId="1" applyFont="1" applyFill="1" applyBorder="1" applyAlignment="1">
      <alignment horizontal="center"/>
    </xf>
    <xf numFmtId="0" fontId="7" fillId="5" borderId="48" xfId="1" applyFill="1" applyBorder="1" applyAlignment="1">
      <alignment horizontal="right"/>
    </xf>
    <xf numFmtId="0" fontId="7" fillId="5" borderId="60" xfId="1" applyFill="1" applyBorder="1" applyAlignment="1">
      <alignment horizontal="right"/>
    </xf>
    <xf numFmtId="0" fontId="3" fillId="10" borderId="6" xfId="1" applyFont="1" applyFill="1" applyBorder="1" applyAlignment="1">
      <alignment horizontal="center"/>
    </xf>
    <xf numFmtId="3" fontId="7" fillId="0" borderId="10" xfId="1" applyNumberFormat="1" applyBorder="1" applyAlignment="1">
      <alignment horizontal="right"/>
    </xf>
    <xf numFmtId="3" fontId="7" fillId="0" borderId="59" xfId="1" applyNumberFormat="1" applyBorder="1" applyAlignment="1">
      <alignment horizontal="right"/>
    </xf>
    <xf numFmtId="3" fontId="7" fillId="11" borderId="48" xfId="1" applyNumberFormat="1" applyFill="1" applyBorder="1" applyAlignment="1">
      <alignment horizontal="right"/>
    </xf>
    <xf numFmtId="0" fontId="3" fillId="10" borderId="12" xfId="1" applyFont="1" applyFill="1" applyBorder="1" applyAlignment="1">
      <alignment horizontal="center"/>
    </xf>
    <xf numFmtId="3" fontId="7" fillId="0" borderId="62" xfId="1" applyNumberFormat="1" applyBorder="1"/>
    <xf numFmtId="3" fontId="7" fillId="0" borderId="63" xfId="1" applyNumberFormat="1" applyBorder="1"/>
    <xf numFmtId="3" fontId="1" fillId="11" borderId="48" xfId="1" applyNumberFormat="1" applyFont="1" applyFill="1" applyBorder="1" applyAlignment="1">
      <alignment horizontal="right"/>
    </xf>
    <xf numFmtId="3" fontId="7" fillId="6" borderId="64" xfId="1" applyNumberFormat="1" applyFill="1" applyBorder="1"/>
    <xf numFmtId="3" fontId="7" fillId="0" borderId="65" xfId="1" applyNumberFormat="1" applyBorder="1"/>
    <xf numFmtId="3" fontId="13" fillId="0" borderId="10" xfId="1" applyNumberFormat="1" applyFont="1" applyBorder="1"/>
    <xf numFmtId="3" fontId="7" fillId="0" borderId="37" xfId="1" applyNumberFormat="1" applyBorder="1" applyAlignment="1">
      <alignment horizontal="center"/>
    </xf>
    <xf numFmtId="0" fontId="7" fillId="0" borderId="0" xfId="1" applyAlignment="1">
      <alignment horizontal="center"/>
    </xf>
    <xf numFmtId="3" fontId="7" fillId="6" borderId="66" xfId="1" applyNumberFormat="1" applyFill="1" applyBorder="1"/>
    <xf numFmtId="0" fontId="3" fillId="0" borderId="61" xfId="1" applyFont="1" applyBorder="1" applyAlignment="1">
      <alignment horizontal="center"/>
    </xf>
    <xf numFmtId="0" fontId="7" fillId="0" borderId="62" xfId="1" applyBorder="1"/>
    <xf numFmtId="0" fontId="7" fillId="0" borderId="67" xfId="1" applyBorder="1"/>
    <xf numFmtId="0" fontId="7" fillId="0" borderId="47" xfId="1" applyBorder="1"/>
    <xf numFmtId="0" fontId="7" fillId="0" borderId="48" xfId="1" applyBorder="1"/>
    <xf numFmtId="0" fontId="7" fillId="0" borderId="60" xfId="1" applyBorder="1"/>
    <xf numFmtId="0" fontId="7" fillId="0" borderId="49" xfId="1" applyBorder="1"/>
    <xf numFmtId="2" fontId="7" fillId="0" borderId="59" xfId="1" applyNumberFormat="1" applyBorder="1"/>
    <xf numFmtId="3" fontId="7" fillId="0" borderId="11" xfId="1" applyNumberFormat="1" applyBorder="1"/>
    <xf numFmtId="0" fontId="1" fillId="0" borderId="68" xfId="1" applyFont="1" applyBorder="1"/>
    <xf numFmtId="3" fontId="7" fillId="0" borderId="6" xfId="1" applyNumberFormat="1" applyBorder="1"/>
    <xf numFmtId="2" fontId="7" fillId="0" borderId="69" xfId="1" applyNumberFormat="1" applyBorder="1"/>
    <xf numFmtId="0" fontId="7" fillId="0" borderId="50" xfId="1" applyBorder="1"/>
    <xf numFmtId="0" fontId="7" fillId="0" borderId="51" xfId="1" applyBorder="1"/>
    <xf numFmtId="0" fontId="7" fillId="0" borderId="70" xfId="1" applyBorder="1"/>
    <xf numFmtId="0" fontId="1" fillId="0" borderId="0" xfId="1" applyFont="1" applyAlignment="1">
      <alignment horizontal="right"/>
    </xf>
    <xf numFmtId="0" fontId="3" fillId="0" borderId="11" xfId="1" applyFont="1" applyBorder="1" applyAlignment="1">
      <alignment horizontal="center"/>
    </xf>
    <xf numFmtId="3" fontId="1" fillId="5" borderId="10" xfId="1" applyNumberFormat="1" applyFont="1" applyFill="1" applyBorder="1"/>
    <xf numFmtId="3" fontId="1" fillId="0" borderId="0" xfId="1" applyNumberFormat="1" applyFont="1"/>
    <xf numFmtId="3" fontId="7" fillId="5" borderId="6" xfId="1" applyNumberFormat="1" applyFill="1" applyBorder="1" applyAlignment="1">
      <alignment horizontal="right"/>
    </xf>
    <xf numFmtId="3" fontId="7" fillId="5" borderId="58" xfId="1" applyNumberFormat="1" applyFill="1" applyBorder="1" applyAlignment="1">
      <alignment horizontal="right"/>
    </xf>
    <xf numFmtId="3" fontId="1" fillId="0" borderId="48" xfId="1" applyNumberFormat="1" applyFont="1" applyBorder="1" applyAlignment="1">
      <alignment horizontal="right"/>
    </xf>
    <xf numFmtId="0" fontId="3" fillId="0" borderId="30" xfId="1" applyFont="1" applyBorder="1" applyAlignment="1">
      <alignment horizontal="center"/>
    </xf>
    <xf numFmtId="3" fontId="7" fillId="0" borderId="37" xfId="1" applyNumberFormat="1" applyBorder="1"/>
    <xf numFmtId="3" fontId="7" fillId="0" borderId="64" xfId="1" applyNumberFormat="1" applyBorder="1"/>
    <xf numFmtId="3" fontId="13" fillId="5" borderId="10" xfId="1" applyNumberFormat="1" applyFont="1" applyFill="1" applyBorder="1"/>
    <xf numFmtId="3" fontId="7" fillId="0" borderId="66" xfId="1" applyNumberFormat="1" applyBorder="1"/>
    <xf numFmtId="3" fontId="7" fillId="0" borderId="30" xfId="1" applyNumberFormat="1" applyBorder="1"/>
    <xf numFmtId="3" fontId="0" fillId="0" borderId="37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2" fontId="0" fillId="0" borderId="33" xfId="0" applyNumberFormat="1" applyFill="1" applyBorder="1" applyAlignment="1">
      <alignment horizontal="center" vertical="center"/>
    </xf>
    <xf numFmtId="3" fontId="0" fillId="0" borderId="38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3" fontId="0" fillId="0" borderId="36" xfId="0" applyNumberFormat="1" applyFill="1" applyBorder="1" applyAlignment="1">
      <alignment horizontal="center" vertical="center"/>
    </xf>
    <xf numFmtId="2" fontId="0" fillId="0" borderId="35" xfId="0" applyNumberFormat="1" applyFill="1" applyBorder="1" applyAlignment="1">
      <alignment horizontal="center" vertical="center"/>
    </xf>
    <xf numFmtId="0" fontId="5" fillId="9" borderId="0" xfId="0" applyFont="1" applyFill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1" applyFont="1" applyAlignment="1">
      <alignment horizontal="center"/>
    </xf>
    <xf numFmtId="0" fontId="16" fillId="0" borderId="0" xfId="2" applyFont="1" applyAlignment="1">
      <alignment horizontal="left" vertical="top" wrapText="1" readingOrder="1"/>
    </xf>
    <xf numFmtId="0" fontId="17" fillId="0" borderId="0" xfId="2" applyFont="1" applyAlignment="1">
      <alignment horizontal="left" vertical="top" wrapText="1"/>
    </xf>
    <xf numFmtId="3" fontId="16" fillId="0" borderId="0" xfId="2" applyNumberFormat="1" applyFont="1" applyAlignment="1">
      <alignment horizontal="right" vertical="top" wrapText="1"/>
    </xf>
    <xf numFmtId="0" fontId="16" fillId="0" borderId="52" xfId="2" applyFont="1" applyBorder="1" applyAlignment="1">
      <alignment horizontal="left" vertical="top" wrapText="1" readingOrder="1"/>
    </xf>
    <xf numFmtId="3" fontId="16" fillId="0" borderId="52" xfId="2" applyNumberFormat="1" applyFont="1" applyBorder="1" applyAlignment="1">
      <alignment horizontal="right" vertical="top" wrapText="1"/>
    </xf>
    <xf numFmtId="0" fontId="15" fillId="0" borderId="0" xfId="2" applyFont="1" applyAlignment="1">
      <alignment horizontal="left" vertical="top" wrapText="1"/>
    </xf>
    <xf numFmtId="3" fontId="15" fillId="0" borderId="0" xfId="2" applyNumberFormat="1" applyFont="1" applyAlignment="1">
      <alignment horizontal="right" vertical="top" wrapText="1"/>
    </xf>
    <xf numFmtId="0" fontId="16" fillId="0" borderId="0" xfId="2" applyFont="1" applyAlignment="1">
      <alignment horizontal="center" vertical="top" wrapText="1"/>
    </xf>
    <xf numFmtId="0" fontId="16" fillId="0" borderId="0" xfId="2" applyFont="1" applyAlignment="1">
      <alignment horizontal="center" vertical="top" wrapText="1" readingOrder="1"/>
    </xf>
    <xf numFmtId="0" fontId="16" fillId="0" borderId="0" xfId="2" applyFont="1" applyAlignment="1">
      <alignment horizontal="left" vertical="top" wrapText="1"/>
    </xf>
    <xf numFmtId="0" fontId="15" fillId="0" borderId="0" xfId="2" applyFont="1" applyAlignment="1">
      <alignment horizontal="left" vertical="top" wrapText="1" readingOrder="1"/>
    </xf>
    <xf numFmtId="14" fontId="15" fillId="0" borderId="0" xfId="2" applyNumberFormat="1" applyFont="1" applyAlignment="1">
      <alignment horizontal="left" vertical="top" wrapText="1"/>
    </xf>
    <xf numFmtId="164" fontId="15" fillId="0" borderId="0" xfId="2" applyNumberFormat="1" applyFont="1" applyAlignment="1">
      <alignment horizontal="left" vertical="top" wrapText="1"/>
    </xf>
  </cellXfs>
  <cellStyles count="3">
    <cellStyle name="Normal" xfId="0" builtinId="0"/>
    <cellStyle name="Normal 2" xfId="1" xr:uid="{73B2F33D-9817-40CF-A010-3FB50568E361}"/>
    <cellStyle name="Normal 3" xfId="2" xr:uid="{B42B5A57-66EA-42AA-8869-4EC7F06D61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1FDF1-9155-4385-902F-C2744B3B0BD7}">
  <dimension ref="A1:D355"/>
  <sheetViews>
    <sheetView view="pageBreakPreview" zoomScale="60" zoomScaleNormal="100" workbookViewId="0">
      <pane ySplit="1" topLeftCell="A322" activePane="bottomLeft" state="frozen"/>
      <selection pane="bottomLeft" activeCell="C356" sqref="C356"/>
    </sheetView>
  </sheetViews>
  <sheetFormatPr baseColWidth="10" defaultColWidth="9.54296875" defaultRowHeight="12.5" x14ac:dyDescent="0.25"/>
  <cols>
    <col min="1" max="1" width="16.54296875" style="61" bestFit="1" customWidth="1"/>
    <col min="2" max="3" width="7.54296875" style="61" bestFit="1" customWidth="1"/>
    <col min="4" max="4" width="8.54296875" style="61" bestFit="1" customWidth="1"/>
    <col min="257" max="257" width="16.54296875" bestFit="1" customWidth="1"/>
    <col min="258" max="259" width="7.54296875" bestFit="1" customWidth="1"/>
    <col min="260" max="260" width="8.54296875" bestFit="1" customWidth="1"/>
    <col min="513" max="513" width="16.54296875" bestFit="1" customWidth="1"/>
    <col min="514" max="515" width="7.54296875" bestFit="1" customWidth="1"/>
    <col min="516" max="516" width="8.54296875" bestFit="1" customWidth="1"/>
    <col min="769" max="769" width="16.54296875" bestFit="1" customWidth="1"/>
    <col min="770" max="771" width="7.54296875" bestFit="1" customWidth="1"/>
    <col min="772" max="772" width="8.54296875" bestFit="1" customWidth="1"/>
    <col min="1025" max="1025" width="16.54296875" bestFit="1" customWidth="1"/>
    <col min="1026" max="1027" width="7.54296875" bestFit="1" customWidth="1"/>
    <col min="1028" max="1028" width="8.54296875" bestFit="1" customWidth="1"/>
    <col min="1281" max="1281" width="16.54296875" bestFit="1" customWidth="1"/>
    <col min="1282" max="1283" width="7.54296875" bestFit="1" customWidth="1"/>
    <col min="1284" max="1284" width="8.54296875" bestFit="1" customWidth="1"/>
    <col min="1537" max="1537" width="16.54296875" bestFit="1" customWidth="1"/>
    <col min="1538" max="1539" width="7.54296875" bestFit="1" customWidth="1"/>
    <col min="1540" max="1540" width="8.54296875" bestFit="1" customWidth="1"/>
    <col min="1793" max="1793" width="16.54296875" bestFit="1" customWidth="1"/>
    <col min="1794" max="1795" width="7.54296875" bestFit="1" customWidth="1"/>
    <col min="1796" max="1796" width="8.54296875" bestFit="1" customWidth="1"/>
    <col min="2049" max="2049" width="16.54296875" bestFit="1" customWidth="1"/>
    <col min="2050" max="2051" width="7.54296875" bestFit="1" customWidth="1"/>
    <col min="2052" max="2052" width="8.54296875" bestFit="1" customWidth="1"/>
    <col min="2305" max="2305" width="16.54296875" bestFit="1" customWidth="1"/>
    <col min="2306" max="2307" width="7.54296875" bestFit="1" customWidth="1"/>
    <col min="2308" max="2308" width="8.54296875" bestFit="1" customWidth="1"/>
    <col min="2561" max="2561" width="16.54296875" bestFit="1" customWidth="1"/>
    <col min="2562" max="2563" width="7.54296875" bestFit="1" customWidth="1"/>
    <col min="2564" max="2564" width="8.54296875" bestFit="1" customWidth="1"/>
    <col min="2817" max="2817" width="16.54296875" bestFit="1" customWidth="1"/>
    <col min="2818" max="2819" width="7.54296875" bestFit="1" customWidth="1"/>
    <col min="2820" max="2820" width="8.54296875" bestFit="1" customWidth="1"/>
    <col min="3073" max="3073" width="16.54296875" bestFit="1" customWidth="1"/>
    <col min="3074" max="3075" width="7.54296875" bestFit="1" customWidth="1"/>
    <col min="3076" max="3076" width="8.54296875" bestFit="1" customWidth="1"/>
    <col min="3329" max="3329" width="16.54296875" bestFit="1" customWidth="1"/>
    <col min="3330" max="3331" width="7.54296875" bestFit="1" customWidth="1"/>
    <col min="3332" max="3332" width="8.54296875" bestFit="1" customWidth="1"/>
    <col min="3585" max="3585" width="16.54296875" bestFit="1" customWidth="1"/>
    <col min="3586" max="3587" width="7.54296875" bestFit="1" customWidth="1"/>
    <col min="3588" max="3588" width="8.54296875" bestFit="1" customWidth="1"/>
    <col min="3841" max="3841" width="16.54296875" bestFit="1" customWidth="1"/>
    <col min="3842" max="3843" width="7.54296875" bestFit="1" customWidth="1"/>
    <col min="3844" max="3844" width="8.54296875" bestFit="1" customWidth="1"/>
    <col min="4097" max="4097" width="16.54296875" bestFit="1" customWidth="1"/>
    <col min="4098" max="4099" width="7.54296875" bestFit="1" customWidth="1"/>
    <col min="4100" max="4100" width="8.54296875" bestFit="1" customWidth="1"/>
    <col min="4353" max="4353" width="16.54296875" bestFit="1" customWidth="1"/>
    <col min="4354" max="4355" width="7.54296875" bestFit="1" customWidth="1"/>
    <col min="4356" max="4356" width="8.54296875" bestFit="1" customWidth="1"/>
    <col min="4609" max="4609" width="16.54296875" bestFit="1" customWidth="1"/>
    <col min="4610" max="4611" width="7.54296875" bestFit="1" customWidth="1"/>
    <col min="4612" max="4612" width="8.54296875" bestFit="1" customWidth="1"/>
    <col min="4865" max="4865" width="16.54296875" bestFit="1" customWidth="1"/>
    <col min="4866" max="4867" width="7.54296875" bestFit="1" customWidth="1"/>
    <col min="4868" max="4868" width="8.54296875" bestFit="1" customWidth="1"/>
    <col min="5121" max="5121" width="16.54296875" bestFit="1" customWidth="1"/>
    <col min="5122" max="5123" width="7.54296875" bestFit="1" customWidth="1"/>
    <col min="5124" max="5124" width="8.54296875" bestFit="1" customWidth="1"/>
    <col min="5377" max="5377" width="16.54296875" bestFit="1" customWidth="1"/>
    <col min="5378" max="5379" width="7.54296875" bestFit="1" customWidth="1"/>
    <col min="5380" max="5380" width="8.54296875" bestFit="1" customWidth="1"/>
    <col min="5633" max="5633" width="16.54296875" bestFit="1" customWidth="1"/>
    <col min="5634" max="5635" width="7.54296875" bestFit="1" customWidth="1"/>
    <col min="5636" max="5636" width="8.54296875" bestFit="1" customWidth="1"/>
    <col min="5889" max="5889" width="16.54296875" bestFit="1" customWidth="1"/>
    <col min="5890" max="5891" width="7.54296875" bestFit="1" customWidth="1"/>
    <col min="5892" max="5892" width="8.54296875" bestFit="1" customWidth="1"/>
    <col min="6145" max="6145" width="16.54296875" bestFit="1" customWidth="1"/>
    <col min="6146" max="6147" width="7.54296875" bestFit="1" customWidth="1"/>
    <col min="6148" max="6148" width="8.54296875" bestFit="1" customWidth="1"/>
    <col min="6401" max="6401" width="16.54296875" bestFit="1" customWidth="1"/>
    <col min="6402" max="6403" width="7.54296875" bestFit="1" customWidth="1"/>
    <col min="6404" max="6404" width="8.54296875" bestFit="1" customWidth="1"/>
    <col min="6657" max="6657" width="16.54296875" bestFit="1" customWidth="1"/>
    <col min="6658" max="6659" width="7.54296875" bestFit="1" customWidth="1"/>
    <col min="6660" max="6660" width="8.54296875" bestFit="1" customWidth="1"/>
    <col min="6913" max="6913" width="16.54296875" bestFit="1" customWidth="1"/>
    <col min="6914" max="6915" width="7.54296875" bestFit="1" customWidth="1"/>
    <col min="6916" max="6916" width="8.54296875" bestFit="1" customWidth="1"/>
    <col min="7169" max="7169" width="16.54296875" bestFit="1" customWidth="1"/>
    <col min="7170" max="7171" width="7.54296875" bestFit="1" customWidth="1"/>
    <col min="7172" max="7172" width="8.54296875" bestFit="1" customWidth="1"/>
    <col min="7425" max="7425" width="16.54296875" bestFit="1" customWidth="1"/>
    <col min="7426" max="7427" width="7.54296875" bestFit="1" customWidth="1"/>
    <col min="7428" max="7428" width="8.54296875" bestFit="1" customWidth="1"/>
    <col min="7681" max="7681" width="16.54296875" bestFit="1" customWidth="1"/>
    <col min="7682" max="7683" width="7.54296875" bestFit="1" customWidth="1"/>
    <col min="7684" max="7684" width="8.54296875" bestFit="1" customWidth="1"/>
    <col min="7937" max="7937" width="16.54296875" bestFit="1" customWidth="1"/>
    <col min="7938" max="7939" width="7.54296875" bestFit="1" customWidth="1"/>
    <col min="7940" max="7940" width="8.54296875" bestFit="1" customWidth="1"/>
    <col min="8193" max="8193" width="16.54296875" bestFit="1" customWidth="1"/>
    <col min="8194" max="8195" width="7.54296875" bestFit="1" customWidth="1"/>
    <col min="8196" max="8196" width="8.54296875" bestFit="1" customWidth="1"/>
    <col min="8449" max="8449" width="16.54296875" bestFit="1" customWidth="1"/>
    <col min="8450" max="8451" width="7.54296875" bestFit="1" customWidth="1"/>
    <col min="8452" max="8452" width="8.54296875" bestFit="1" customWidth="1"/>
    <col min="8705" max="8705" width="16.54296875" bestFit="1" customWidth="1"/>
    <col min="8706" max="8707" width="7.54296875" bestFit="1" customWidth="1"/>
    <col min="8708" max="8708" width="8.54296875" bestFit="1" customWidth="1"/>
    <col min="8961" max="8961" width="16.54296875" bestFit="1" customWidth="1"/>
    <col min="8962" max="8963" width="7.54296875" bestFit="1" customWidth="1"/>
    <col min="8964" max="8964" width="8.54296875" bestFit="1" customWidth="1"/>
    <col min="9217" max="9217" width="16.54296875" bestFit="1" customWidth="1"/>
    <col min="9218" max="9219" width="7.54296875" bestFit="1" customWidth="1"/>
    <col min="9220" max="9220" width="8.54296875" bestFit="1" customWidth="1"/>
    <col min="9473" max="9473" width="16.54296875" bestFit="1" customWidth="1"/>
    <col min="9474" max="9475" width="7.54296875" bestFit="1" customWidth="1"/>
    <col min="9476" max="9476" width="8.54296875" bestFit="1" customWidth="1"/>
    <col min="9729" max="9729" width="16.54296875" bestFit="1" customWidth="1"/>
    <col min="9730" max="9731" width="7.54296875" bestFit="1" customWidth="1"/>
    <col min="9732" max="9732" width="8.54296875" bestFit="1" customWidth="1"/>
    <col min="9985" max="9985" width="16.54296875" bestFit="1" customWidth="1"/>
    <col min="9986" max="9987" width="7.54296875" bestFit="1" customWidth="1"/>
    <col min="9988" max="9988" width="8.54296875" bestFit="1" customWidth="1"/>
    <col min="10241" max="10241" width="16.54296875" bestFit="1" customWidth="1"/>
    <col min="10242" max="10243" width="7.54296875" bestFit="1" customWidth="1"/>
    <col min="10244" max="10244" width="8.54296875" bestFit="1" customWidth="1"/>
    <col min="10497" max="10497" width="16.54296875" bestFit="1" customWidth="1"/>
    <col min="10498" max="10499" width="7.54296875" bestFit="1" customWidth="1"/>
    <col min="10500" max="10500" width="8.54296875" bestFit="1" customWidth="1"/>
    <col min="10753" max="10753" width="16.54296875" bestFit="1" customWidth="1"/>
    <col min="10754" max="10755" width="7.54296875" bestFit="1" customWidth="1"/>
    <col min="10756" max="10756" width="8.54296875" bestFit="1" customWidth="1"/>
    <col min="11009" max="11009" width="16.54296875" bestFit="1" customWidth="1"/>
    <col min="11010" max="11011" width="7.54296875" bestFit="1" customWidth="1"/>
    <col min="11012" max="11012" width="8.54296875" bestFit="1" customWidth="1"/>
    <col min="11265" max="11265" width="16.54296875" bestFit="1" customWidth="1"/>
    <col min="11266" max="11267" width="7.54296875" bestFit="1" customWidth="1"/>
    <col min="11268" max="11268" width="8.54296875" bestFit="1" customWidth="1"/>
    <col min="11521" max="11521" width="16.54296875" bestFit="1" customWidth="1"/>
    <col min="11522" max="11523" width="7.54296875" bestFit="1" customWidth="1"/>
    <col min="11524" max="11524" width="8.54296875" bestFit="1" customWidth="1"/>
    <col min="11777" max="11777" width="16.54296875" bestFit="1" customWidth="1"/>
    <col min="11778" max="11779" width="7.54296875" bestFit="1" customWidth="1"/>
    <col min="11780" max="11780" width="8.54296875" bestFit="1" customWidth="1"/>
    <col min="12033" max="12033" width="16.54296875" bestFit="1" customWidth="1"/>
    <col min="12034" max="12035" width="7.54296875" bestFit="1" customWidth="1"/>
    <col min="12036" max="12036" width="8.54296875" bestFit="1" customWidth="1"/>
    <col min="12289" max="12289" width="16.54296875" bestFit="1" customWidth="1"/>
    <col min="12290" max="12291" width="7.54296875" bestFit="1" customWidth="1"/>
    <col min="12292" max="12292" width="8.54296875" bestFit="1" customWidth="1"/>
    <col min="12545" max="12545" width="16.54296875" bestFit="1" customWidth="1"/>
    <col min="12546" max="12547" width="7.54296875" bestFit="1" customWidth="1"/>
    <col min="12548" max="12548" width="8.54296875" bestFit="1" customWidth="1"/>
    <col min="12801" max="12801" width="16.54296875" bestFit="1" customWidth="1"/>
    <col min="12802" max="12803" width="7.54296875" bestFit="1" customWidth="1"/>
    <col min="12804" max="12804" width="8.54296875" bestFit="1" customWidth="1"/>
    <col min="13057" max="13057" width="16.54296875" bestFit="1" customWidth="1"/>
    <col min="13058" max="13059" width="7.54296875" bestFit="1" customWidth="1"/>
    <col min="13060" max="13060" width="8.54296875" bestFit="1" customWidth="1"/>
    <col min="13313" max="13313" width="16.54296875" bestFit="1" customWidth="1"/>
    <col min="13314" max="13315" width="7.54296875" bestFit="1" customWidth="1"/>
    <col min="13316" max="13316" width="8.54296875" bestFit="1" customWidth="1"/>
    <col min="13569" max="13569" width="16.54296875" bestFit="1" customWidth="1"/>
    <col min="13570" max="13571" width="7.54296875" bestFit="1" customWidth="1"/>
    <col min="13572" max="13572" width="8.54296875" bestFit="1" customWidth="1"/>
    <col min="13825" max="13825" width="16.54296875" bestFit="1" customWidth="1"/>
    <col min="13826" max="13827" width="7.54296875" bestFit="1" customWidth="1"/>
    <col min="13828" max="13828" width="8.54296875" bestFit="1" customWidth="1"/>
    <col min="14081" max="14081" width="16.54296875" bestFit="1" customWidth="1"/>
    <col min="14082" max="14083" width="7.54296875" bestFit="1" customWidth="1"/>
    <col min="14084" max="14084" width="8.54296875" bestFit="1" customWidth="1"/>
    <col min="14337" max="14337" width="16.54296875" bestFit="1" customWidth="1"/>
    <col min="14338" max="14339" width="7.54296875" bestFit="1" customWidth="1"/>
    <col min="14340" max="14340" width="8.54296875" bestFit="1" customWidth="1"/>
    <col min="14593" max="14593" width="16.54296875" bestFit="1" customWidth="1"/>
    <col min="14594" max="14595" width="7.54296875" bestFit="1" customWidth="1"/>
    <col min="14596" max="14596" width="8.54296875" bestFit="1" customWidth="1"/>
    <col min="14849" max="14849" width="16.54296875" bestFit="1" customWidth="1"/>
    <col min="14850" max="14851" width="7.54296875" bestFit="1" customWidth="1"/>
    <col min="14852" max="14852" width="8.54296875" bestFit="1" customWidth="1"/>
    <col min="15105" max="15105" width="16.54296875" bestFit="1" customWidth="1"/>
    <col min="15106" max="15107" width="7.54296875" bestFit="1" customWidth="1"/>
    <col min="15108" max="15108" width="8.54296875" bestFit="1" customWidth="1"/>
    <col min="15361" max="15361" width="16.54296875" bestFit="1" customWidth="1"/>
    <col min="15362" max="15363" width="7.54296875" bestFit="1" customWidth="1"/>
    <col min="15364" max="15364" width="8.54296875" bestFit="1" customWidth="1"/>
    <col min="15617" max="15617" width="16.54296875" bestFit="1" customWidth="1"/>
    <col min="15618" max="15619" width="7.54296875" bestFit="1" customWidth="1"/>
    <col min="15620" max="15620" width="8.54296875" bestFit="1" customWidth="1"/>
    <col min="15873" max="15873" width="16.54296875" bestFit="1" customWidth="1"/>
    <col min="15874" max="15875" width="7.54296875" bestFit="1" customWidth="1"/>
    <col min="15876" max="15876" width="8.54296875" bestFit="1" customWidth="1"/>
    <col min="16129" max="16129" width="16.54296875" bestFit="1" customWidth="1"/>
    <col min="16130" max="16131" width="7.54296875" bestFit="1" customWidth="1"/>
    <col min="16132" max="16132" width="8.54296875" bestFit="1" customWidth="1"/>
  </cols>
  <sheetData>
    <row r="1" spans="1:4" s="2" customFormat="1" ht="26.25" customHeight="1" x14ac:dyDescent="0.25">
      <c r="A1" s="65">
        <v>2025</v>
      </c>
      <c r="B1" s="1" t="s">
        <v>14</v>
      </c>
      <c r="C1" s="1" t="s">
        <v>0</v>
      </c>
      <c r="D1" s="1" t="s">
        <v>1</v>
      </c>
    </row>
    <row r="2" spans="1:4" ht="24" customHeight="1" thickBot="1" x14ac:dyDescent="0.3">
      <c r="A2" s="64" t="s">
        <v>2</v>
      </c>
      <c r="B2" s="3"/>
      <c r="C2" s="3"/>
      <c r="D2" s="3"/>
    </row>
    <row r="3" spans="1:4" ht="13" x14ac:dyDescent="0.3">
      <c r="A3" s="4">
        <v>1</v>
      </c>
      <c r="B3" s="5"/>
      <c r="C3" s="6"/>
      <c r="D3" s="66"/>
    </row>
    <row r="4" spans="1:4" ht="13" x14ac:dyDescent="0.3">
      <c r="A4" s="7">
        <v>2</v>
      </c>
      <c r="B4" s="8">
        <v>0</v>
      </c>
      <c r="C4" s="9">
        <v>0</v>
      </c>
      <c r="D4" s="8">
        <v>0</v>
      </c>
    </row>
    <row r="5" spans="1:4" ht="13" x14ac:dyDescent="0.3">
      <c r="A5" s="7">
        <v>3</v>
      </c>
      <c r="B5" s="8">
        <v>0</v>
      </c>
      <c r="C5" s="9">
        <v>0</v>
      </c>
      <c r="D5" s="8">
        <v>0</v>
      </c>
    </row>
    <row r="6" spans="1:4" ht="13" x14ac:dyDescent="0.3">
      <c r="A6" s="7">
        <v>4</v>
      </c>
      <c r="B6" s="10">
        <v>0</v>
      </c>
      <c r="C6" s="11">
        <v>0</v>
      </c>
      <c r="D6" s="10">
        <v>0</v>
      </c>
    </row>
    <row r="7" spans="1:4" ht="13" x14ac:dyDescent="0.3">
      <c r="A7" s="7">
        <v>5</v>
      </c>
      <c r="B7" s="10">
        <v>0</v>
      </c>
      <c r="C7" s="11">
        <v>0</v>
      </c>
      <c r="D7" s="10">
        <v>0</v>
      </c>
    </row>
    <row r="8" spans="1:4" ht="13" x14ac:dyDescent="0.3">
      <c r="A8" s="12">
        <v>6</v>
      </c>
      <c r="B8" s="8">
        <v>1158</v>
      </c>
      <c r="C8" s="9">
        <v>1095</v>
      </c>
      <c r="D8" s="8">
        <v>63</v>
      </c>
    </row>
    <row r="9" spans="1:4" ht="13" x14ac:dyDescent="0.3">
      <c r="A9" s="12">
        <v>7</v>
      </c>
      <c r="B9" s="8">
        <v>1173</v>
      </c>
      <c r="C9" s="9">
        <v>1129</v>
      </c>
      <c r="D9" s="8">
        <v>44</v>
      </c>
    </row>
    <row r="10" spans="1:4" ht="13" x14ac:dyDescent="0.3">
      <c r="A10" s="12">
        <v>8</v>
      </c>
      <c r="B10" s="8">
        <v>991</v>
      </c>
      <c r="C10" s="9">
        <v>953</v>
      </c>
      <c r="D10" s="8">
        <v>38</v>
      </c>
    </row>
    <row r="11" spans="1:4" ht="13" x14ac:dyDescent="0.3">
      <c r="A11" s="12">
        <v>9</v>
      </c>
      <c r="B11" s="8">
        <v>1130</v>
      </c>
      <c r="C11" s="9">
        <v>1081</v>
      </c>
      <c r="D11" s="8">
        <v>49</v>
      </c>
    </row>
    <row r="12" spans="1:4" ht="13" x14ac:dyDescent="0.3">
      <c r="A12" s="12">
        <v>10</v>
      </c>
      <c r="B12" s="8">
        <v>939</v>
      </c>
      <c r="C12" s="9">
        <v>887</v>
      </c>
      <c r="D12" s="8">
        <v>52</v>
      </c>
    </row>
    <row r="13" spans="1:4" ht="13" x14ac:dyDescent="0.3">
      <c r="A13" s="13">
        <v>11</v>
      </c>
      <c r="B13" s="10">
        <v>0</v>
      </c>
      <c r="C13" s="11">
        <v>0</v>
      </c>
      <c r="D13" s="10">
        <v>0</v>
      </c>
    </row>
    <row r="14" spans="1:4" ht="13" x14ac:dyDescent="0.3">
      <c r="A14" s="13">
        <v>12</v>
      </c>
      <c r="B14" s="10">
        <v>0</v>
      </c>
      <c r="C14" s="11">
        <v>0</v>
      </c>
      <c r="D14" s="10">
        <v>0</v>
      </c>
    </row>
    <row r="15" spans="1:4" ht="13" x14ac:dyDescent="0.3">
      <c r="A15" s="12">
        <v>13</v>
      </c>
      <c r="B15" s="8">
        <v>1150</v>
      </c>
      <c r="C15" s="9">
        <v>1101</v>
      </c>
      <c r="D15" s="8">
        <v>49</v>
      </c>
    </row>
    <row r="16" spans="1:4" ht="13" x14ac:dyDescent="0.3">
      <c r="A16" s="12">
        <v>14</v>
      </c>
      <c r="B16" s="8">
        <v>1112</v>
      </c>
      <c r="C16" s="9">
        <v>1075</v>
      </c>
      <c r="D16" s="8">
        <v>37</v>
      </c>
    </row>
    <row r="17" spans="1:4" ht="13" x14ac:dyDescent="0.3">
      <c r="A17" s="12">
        <v>15</v>
      </c>
      <c r="B17" s="8">
        <v>1000</v>
      </c>
      <c r="C17" s="9">
        <v>953</v>
      </c>
      <c r="D17" s="8">
        <v>47</v>
      </c>
    </row>
    <row r="18" spans="1:4" ht="13" x14ac:dyDescent="0.3">
      <c r="A18" s="12">
        <v>16</v>
      </c>
      <c r="B18" s="8">
        <v>1130</v>
      </c>
      <c r="C18" s="9">
        <v>1086</v>
      </c>
      <c r="D18" s="8">
        <v>44</v>
      </c>
    </row>
    <row r="19" spans="1:4" ht="13" x14ac:dyDescent="0.3">
      <c r="A19" s="12">
        <v>17</v>
      </c>
      <c r="B19" s="8">
        <v>901</v>
      </c>
      <c r="C19" s="9">
        <v>856</v>
      </c>
      <c r="D19" s="8">
        <v>45</v>
      </c>
    </row>
    <row r="20" spans="1:4" ht="13" x14ac:dyDescent="0.3">
      <c r="A20" s="13">
        <v>18</v>
      </c>
      <c r="B20" s="10">
        <v>0</v>
      </c>
      <c r="C20" s="11">
        <v>0</v>
      </c>
      <c r="D20" s="10">
        <v>0</v>
      </c>
    </row>
    <row r="21" spans="1:4" ht="13" x14ac:dyDescent="0.3">
      <c r="A21" s="13">
        <v>19</v>
      </c>
      <c r="B21" s="10">
        <v>0</v>
      </c>
      <c r="C21" s="11">
        <v>0</v>
      </c>
      <c r="D21" s="10">
        <v>0</v>
      </c>
    </row>
    <row r="22" spans="1:4" ht="13" x14ac:dyDescent="0.3">
      <c r="A22" s="12">
        <v>20</v>
      </c>
      <c r="B22" s="8">
        <v>1173</v>
      </c>
      <c r="C22" s="9">
        <v>1107</v>
      </c>
      <c r="D22" s="8">
        <v>66</v>
      </c>
    </row>
    <row r="23" spans="1:4" ht="13" x14ac:dyDescent="0.3">
      <c r="A23" s="12">
        <v>21</v>
      </c>
      <c r="B23" s="8">
        <v>1098</v>
      </c>
      <c r="C23" s="9">
        <v>1040</v>
      </c>
      <c r="D23" s="8">
        <v>58</v>
      </c>
    </row>
    <row r="24" spans="1:4" ht="13" x14ac:dyDescent="0.3">
      <c r="A24" s="12">
        <v>22</v>
      </c>
      <c r="B24" s="8">
        <v>1013</v>
      </c>
      <c r="C24" s="9">
        <v>976</v>
      </c>
      <c r="D24" s="8">
        <v>37</v>
      </c>
    </row>
    <row r="25" spans="1:4" ht="13" x14ac:dyDescent="0.3">
      <c r="A25" s="12">
        <v>23</v>
      </c>
      <c r="B25" s="8">
        <v>1120</v>
      </c>
      <c r="C25" s="9">
        <v>1078</v>
      </c>
      <c r="D25" s="8">
        <v>42</v>
      </c>
    </row>
    <row r="26" spans="1:4" ht="13" x14ac:dyDescent="0.3">
      <c r="A26" s="12">
        <v>24</v>
      </c>
      <c r="B26" s="8">
        <v>943</v>
      </c>
      <c r="C26" s="9">
        <v>888</v>
      </c>
      <c r="D26" s="8">
        <v>55</v>
      </c>
    </row>
    <row r="27" spans="1:4" ht="13" x14ac:dyDescent="0.3">
      <c r="A27" s="13">
        <v>25</v>
      </c>
      <c r="B27" s="10">
        <v>0</v>
      </c>
      <c r="C27" s="11">
        <v>0</v>
      </c>
      <c r="D27" s="10">
        <v>0</v>
      </c>
    </row>
    <row r="28" spans="1:4" ht="13" x14ac:dyDescent="0.3">
      <c r="A28" s="13">
        <v>26</v>
      </c>
      <c r="B28" s="10">
        <v>0</v>
      </c>
      <c r="C28" s="11">
        <v>0</v>
      </c>
      <c r="D28" s="10">
        <v>0</v>
      </c>
    </row>
    <row r="29" spans="1:4" ht="13" x14ac:dyDescent="0.3">
      <c r="A29" s="12">
        <v>27</v>
      </c>
      <c r="B29" s="8">
        <v>1010</v>
      </c>
      <c r="C29" s="9">
        <v>960</v>
      </c>
      <c r="D29" s="8">
        <v>50</v>
      </c>
    </row>
    <row r="30" spans="1:4" ht="13" x14ac:dyDescent="0.3">
      <c r="A30" s="12">
        <v>28</v>
      </c>
      <c r="B30" s="8">
        <v>1089</v>
      </c>
      <c r="C30" s="9">
        <v>1034</v>
      </c>
      <c r="D30" s="8">
        <v>55</v>
      </c>
    </row>
    <row r="31" spans="1:4" ht="13" x14ac:dyDescent="0.3">
      <c r="A31" s="14">
        <v>29</v>
      </c>
      <c r="B31" s="8">
        <v>965</v>
      </c>
      <c r="C31" s="9">
        <v>922</v>
      </c>
      <c r="D31" s="8">
        <v>43</v>
      </c>
    </row>
    <row r="32" spans="1:4" ht="13" x14ac:dyDescent="0.3">
      <c r="A32" s="12">
        <v>30</v>
      </c>
      <c r="B32" s="8">
        <v>1092</v>
      </c>
      <c r="C32" s="9">
        <v>1034</v>
      </c>
      <c r="D32" s="8">
        <v>58</v>
      </c>
    </row>
    <row r="33" spans="1:4" ht="13.5" thickBot="1" x14ac:dyDescent="0.35">
      <c r="A33" s="15">
        <v>31</v>
      </c>
      <c r="B33" s="8">
        <v>907</v>
      </c>
      <c r="C33" s="9">
        <v>871</v>
      </c>
      <c r="D33" s="8">
        <v>36</v>
      </c>
    </row>
    <row r="34" spans="1:4" ht="13" x14ac:dyDescent="0.3">
      <c r="A34" s="16"/>
      <c r="B34" s="17"/>
      <c r="C34" s="17"/>
      <c r="D34" s="18"/>
    </row>
    <row r="35" spans="1:4" ht="13" x14ac:dyDescent="0.3">
      <c r="A35" s="14" t="s">
        <v>3</v>
      </c>
      <c r="B35" s="19">
        <f>SUM(B4:B34)</f>
        <v>21094</v>
      </c>
      <c r="C35" s="19">
        <f t="shared" ref="C35:D35" si="0">SUM(C4:C34)</f>
        <v>20126</v>
      </c>
      <c r="D35" s="19">
        <f t="shared" si="0"/>
        <v>968</v>
      </c>
    </row>
    <row r="36" spans="1:4" ht="13.5" thickBot="1" x14ac:dyDescent="0.35">
      <c r="A36" s="15"/>
      <c r="B36" s="20"/>
      <c r="C36" s="20"/>
      <c r="D36" s="21"/>
    </row>
    <row r="37" spans="1:4" ht="24" customHeight="1" thickBot="1" x14ac:dyDescent="0.35">
      <c r="A37" s="22" t="s">
        <v>4</v>
      </c>
      <c r="B37" s="23"/>
      <c r="C37" s="23"/>
      <c r="D37" s="23"/>
    </row>
    <row r="38" spans="1:4" ht="13" x14ac:dyDescent="0.3">
      <c r="A38" s="24">
        <v>1</v>
      </c>
      <c r="B38" s="25">
        <v>0</v>
      </c>
      <c r="C38" s="26">
        <v>0</v>
      </c>
      <c r="D38" s="25">
        <v>0</v>
      </c>
    </row>
    <row r="39" spans="1:4" ht="13" x14ac:dyDescent="0.3">
      <c r="A39" s="13">
        <v>2</v>
      </c>
      <c r="B39" s="25">
        <v>0</v>
      </c>
      <c r="C39" s="11">
        <v>0</v>
      </c>
      <c r="D39" s="25">
        <v>0</v>
      </c>
    </row>
    <row r="40" spans="1:4" ht="13" x14ac:dyDescent="0.3">
      <c r="A40" s="12">
        <v>3</v>
      </c>
      <c r="B40" s="27">
        <v>1165</v>
      </c>
      <c r="C40" s="9">
        <v>1115</v>
      </c>
      <c r="D40" s="27">
        <v>50</v>
      </c>
    </row>
    <row r="41" spans="1:4" ht="13" x14ac:dyDescent="0.3">
      <c r="A41" s="12">
        <v>4</v>
      </c>
      <c r="B41" s="27">
        <v>1125</v>
      </c>
      <c r="C41" s="9">
        <v>1056</v>
      </c>
      <c r="D41" s="27">
        <v>69</v>
      </c>
    </row>
    <row r="42" spans="1:4" ht="13" x14ac:dyDescent="0.3">
      <c r="A42" s="12">
        <v>5</v>
      </c>
      <c r="B42" s="27">
        <v>910</v>
      </c>
      <c r="C42" s="9">
        <v>870</v>
      </c>
      <c r="D42" s="27">
        <v>40</v>
      </c>
    </row>
    <row r="43" spans="1:4" ht="13" x14ac:dyDescent="0.3">
      <c r="A43" s="12">
        <v>6</v>
      </c>
      <c r="B43" s="27">
        <v>1012</v>
      </c>
      <c r="C43" s="9">
        <v>957</v>
      </c>
      <c r="D43" s="27">
        <v>55</v>
      </c>
    </row>
    <row r="44" spans="1:4" ht="13" x14ac:dyDescent="0.3">
      <c r="A44" s="13">
        <v>7</v>
      </c>
      <c r="B44" s="25">
        <v>840</v>
      </c>
      <c r="C44" s="11">
        <v>793</v>
      </c>
      <c r="D44" s="25">
        <v>47</v>
      </c>
    </row>
    <row r="45" spans="1:4" ht="13" x14ac:dyDescent="0.3">
      <c r="A45" s="13">
        <v>8</v>
      </c>
      <c r="B45" s="25">
        <v>0</v>
      </c>
      <c r="C45" s="11">
        <v>0</v>
      </c>
      <c r="D45" s="25">
        <v>0</v>
      </c>
    </row>
    <row r="46" spans="1:4" ht="13" x14ac:dyDescent="0.3">
      <c r="A46" s="12">
        <v>9</v>
      </c>
      <c r="B46" s="27">
        <v>0</v>
      </c>
      <c r="C46" s="9">
        <v>0</v>
      </c>
      <c r="D46" s="27">
        <v>0</v>
      </c>
    </row>
    <row r="47" spans="1:4" ht="13" x14ac:dyDescent="0.3">
      <c r="A47" s="12">
        <v>10</v>
      </c>
      <c r="B47" s="27">
        <v>1165</v>
      </c>
      <c r="C47" s="9">
        <v>1117</v>
      </c>
      <c r="D47" s="27">
        <v>48</v>
      </c>
    </row>
    <row r="48" spans="1:4" ht="13" x14ac:dyDescent="0.3">
      <c r="A48" s="12">
        <v>11</v>
      </c>
      <c r="B48" s="27">
        <v>1164</v>
      </c>
      <c r="C48" s="9">
        <v>1114</v>
      </c>
      <c r="D48" s="27">
        <v>50</v>
      </c>
    </row>
    <row r="49" spans="1:4" ht="13" x14ac:dyDescent="0.3">
      <c r="A49" s="12">
        <v>12</v>
      </c>
      <c r="B49" s="27">
        <v>986</v>
      </c>
      <c r="C49" s="9">
        <v>953</v>
      </c>
      <c r="D49" s="27">
        <v>33</v>
      </c>
    </row>
    <row r="50" spans="1:4" ht="13" x14ac:dyDescent="0.3">
      <c r="A50" s="12">
        <v>13</v>
      </c>
      <c r="B50" s="27">
        <v>1139</v>
      </c>
      <c r="C50" s="9">
        <v>1095</v>
      </c>
      <c r="D50" s="27">
        <v>44</v>
      </c>
    </row>
    <row r="51" spans="1:4" ht="13" x14ac:dyDescent="0.3">
      <c r="A51" s="12">
        <v>14</v>
      </c>
      <c r="B51" s="27">
        <v>880</v>
      </c>
      <c r="C51" s="9">
        <v>839</v>
      </c>
      <c r="D51" s="27">
        <v>41</v>
      </c>
    </row>
    <row r="52" spans="1:4" ht="13" x14ac:dyDescent="0.3">
      <c r="A52" s="13">
        <v>15</v>
      </c>
      <c r="B52" s="25">
        <v>0</v>
      </c>
      <c r="C52" s="11">
        <v>0</v>
      </c>
      <c r="D52" s="25">
        <v>0</v>
      </c>
    </row>
    <row r="53" spans="1:4" ht="13" x14ac:dyDescent="0.3">
      <c r="A53" s="13">
        <v>16</v>
      </c>
      <c r="B53" s="25">
        <v>0</v>
      </c>
      <c r="C53" s="11">
        <v>0</v>
      </c>
      <c r="D53" s="25">
        <v>0</v>
      </c>
    </row>
    <row r="54" spans="1:4" ht="13" x14ac:dyDescent="0.3">
      <c r="A54" s="12">
        <v>17</v>
      </c>
      <c r="B54" s="27">
        <v>1178</v>
      </c>
      <c r="C54" s="9">
        <v>1110</v>
      </c>
      <c r="D54" s="27">
        <v>68</v>
      </c>
    </row>
    <row r="55" spans="1:4" ht="13" x14ac:dyDescent="0.3">
      <c r="A55" s="12">
        <v>18</v>
      </c>
      <c r="B55" s="27">
        <v>1160</v>
      </c>
      <c r="C55" s="9">
        <v>1085</v>
      </c>
      <c r="D55" s="27">
        <v>75</v>
      </c>
    </row>
    <row r="56" spans="1:4" ht="13" x14ac:dyDescent="0.3">
      <c r="A56" s="12">
        <v>19</v>
      </c>
      <c r="B56" s="27">
        <v>1049</v>
      </c>
      <c r="C56" s="9">
        <v>996</v>
      </c>
      <c r="D56" s="27">
        <v>53</v>
      </c>
    </row>
    <row r="57" spans="1:4" ht="13" x14ac:dyDescent="0.3">
      <c r="A57" s="12">
        <v>20</v>
      </c>
      <c r="B57" s="27">
        <v>1148</v>
      </c>
      <c r="C57" s="9">
        <v>1093</v>
      </c>
      <c r="D57" s="27">
        <v>55</v>
      </c>
    </row>
    <row r="58" spans="1:4" ht="13" x14ac:dyDescent="0.3">
      <c r="A58" s="12">
        <v>21</v>
      </c>
      <c r="B58" s="27">
        <v>873</v>
      </c>
      <c r="C58" s="9">
        <v>821</v>
      </c>
      <c r="D58" s="27">
        <v>52</v>
      </c>
    </row>
    <row r="59" spans="1:4" ht="13" x14ac:dyDescent="0.3">
      <c r="A59" s="13">
        <v>22</v>
      </c>
      <c r="B59" s="25">
        <v>0</v>
      </c>
      <c r="C59" s="11">
        <v>0</v>
      </c>
      <c r="D59" s="25">
        <v>0</v>
      </c>
    </row>
    <row r="60" spans="1:4" ht="13" x14ac:dyDescent="0.3">
      <c r="A60" s="7">
        <v>23</v>
      </c>
      <c r="B60" s="25">
        <v>0</v>
      </c>
      <c r="C60" s="11">
        <v>0</v>
      </c>
      <c r="D60" s="25">
        <v>0</v>
      </c>
    </row>
    <row r="61" spans="1:4" ht="13" x14ac:dyDescent="0.3">
      <c r="A61" s="7">
        <v>24</v>
      </c>
      <c r="B61" s="27">
        <v>1007</v>
      </c>
      <c r="C61" s="9">
        <v>958</v>
      </c>
      <c r="D61" s="27">
        <v>49</v>
      </c>
    </row>
    <row r="62" spans="1:4" ht="13" x14ac:dyDescent="0.3">
      <c r="A62" s="7">
        <v>25</v>
      </c>
      <c r="B62" s="27">
        <v>1078</v>
      </c>
      <c r="C62" s="9">
        <v>1037</v>
      </c>
      <c r="D62" s="27">
        <v>41</v>
      </c>
    </row>
    <row r="63" spans="1:4" ht="13" x14ac:dyDescent="0.3">
      <c r="A63" s="7">
        <v>26</v>
      </c>
      <c r="B63" s="27">
        <v>988</v>
      </c>
      <c r="C63" s="9">
        <v>950</v>
      </c>
      <c r="D63" s="27">
        <v>38</v>
      </c>
    </row>
    <row r="64" spans="1:4" ht="13" x14ac:dyDescent="0.3">
      <c r="A64" s="7">
        <v>27</v>
      </c>
      <c r="B64" s="27">
        <v>995</v>
      </c>
      <c r="C64" s="9">
        <v>953</v>
      </c>
      <c r="D64" s="27">
        <v>42</v>
      </c>
    </row>
    <row r="65" spans="1:4" ht="13" x14ac:dyDescent="0.3">
      <c r="A65" s="7">
        <v>28</v>
      </c>
      <c r="B65" s="27">
        <v>783</v>
      </c>
      <c r="C65" s="9">
        <v>743</v>
      </c>
      <c r="D65" s="27">
        <v>40</v>
      </c>
    </row>
    <row r="66" spans="1:4" ht="13" x14ac:dyDescent="0.3">
      <c r="A66" s="7">
        <v>29</v>
      </c>
      <c r="B66" s="25">
        <v>0</v>
      </c>
      <c r="C66" s="11">
        <v>0</v>
      </c>
      <c r="D66" s="25">
        <v>0</v>
      </c>
    </row>
    <row r="67" spans="1:4" ht="13" x14ac:dyDescent="0.3">
      <c r="A67" s="13">
        <v>30</v>
      </c>
      <c r="B67" s="25"/>
      <c r="C67" s="11"/>
      <c r="D67" s="25"/>
    </row>
    <row r="68" spans="1:4" ht="13.5" thickBot="1" x14ac:dyDescent="0.35">
      <c r="A68" s="28">
        <v>31</v>
      </c>
      <c r="B68" s="25"/>
      <c r="C68" s="29"/>
      <c r="D68" s="25"/>
    </row>
    <row r="69" spans="1:4" ht="13" x14ac:dyDescent="0.3">
      <c r="A69" s="30"/>
      <c r="B69" s="17"/>
      <c r="C69" s="27"/>
      <c r="D69" s="17"/>
    </row>
    <row r="70" spans="1:4" ht="13" x14ac:dyDescent="0.3">
      <c r="A70" s="12" t="s">
        <v>3</v>
      </c>
      <c r="B70" s="31">
        <f>SUM(B38:B69)</f>
        <v>20645</v>
      </c>
      <c r="C70" s="31">
        <f t="shared" ref="C70:D70" si="1">SUM(C38:C69)</f>
        <v>19655</v>
      </c>
      <c r="D70" s="31">
        <f t="shared" si="1"/>
        <v>990</v>
      </c>
    </row>
    <row r="71" spans="1:4" ht="13.5" thickBot="1" x14ac:dyDescent="0.35">
      <c r="A71" s="32"/>
      <c r="B71" s="33"/>
      <c r="C71" s="33"/>
      <c r="D71" s="34"/>
    </row>
    <row r="72" spans="1:4" ht="24" customHeight="1" thickBot="1" x14ac:dyDescent="0.35">
      <c r="A72" s="22" t="s">
        <v>5</v>
      </c>
      <c r="B72" s="23"/>
      <c r="C72" s="23"/>
      <c r="D72" s="23"/>
    </row>
    <row r="73" spans="1:4" ht="13" x14ac:dyDescent="0.3">
      <c r="A73" s="4">
        <v>1</v>
      </c>
      <c r="B73" s="25">
        <v>0</v>
      </c>
      <c r="C73" s="25">
        <v>0</v>
      </c>
      <c r="D73" s="25">
        <v>0</v>
      </c>
    </row>
    <row r="74" spans="1:4" ht="13" x14ac:dyDescent="0.3">
      <c r="A74" s="7">
        <v>2</v>
      </c>
      <c r="B74" s="25">
        <v>0</v>
      </c>
      <c r="C74" s="25">
        <v>0</v>
      </c>
      <c r="D74" s="25">
        <v>0</v>
      </c>
    </row>
    <row r="75" spans="1:4" ht="13" x14ac:dyDescent="0.3">
      <c r="A75" s="7">
        <v>3</v>
      </c>
      <c r="B75" s="27">
        <v>929</v>
      </c>
      <c r="C75" s="27">
        <v>902</v>
      </c>
      <c r="D75" s="27">
        <v>27</v>
      </c>
    </row>
    <row r="76" spans="1:4" ht="13" x14ac:dyDescent="0.3">
      <c r="A76" s="7">
        <v>4</v>
      </c>
      <c r="B76" s="27">
        <v>999</v>
      </c>
      <c r="C76" s="27">
        <v>952</v>
      </c>
      <c r="D76" s="27">
        <v>47</v>
      </c>
    </row>
    <row r="77" spans="1:4" ht="13" x14ac:dyDescent="0.3">
      <c r="A77" s="7">
        <v>5</v>
      </c>
      <c r="B77" s="27">
        <v>874</v>
      </c>
      <c r="C77" s="27">
        <v>830</v>
      </c>
      <c r="D77" s="27">
        <v>44</v>
      </c>
    </row>
    <row r="78" spans="1:4" ht="13" x14ac:dyDescent="0.3">
      <c r="A78" s="7">
        <v>6</v>
      </c>
      <c r="B78" s="27">
        <v>1003</v>
      </c>
      <c r="C78" s="27">
        <v>948</v>
      </c>
      <c r="D78" s="27">
        <v>55</v>
      </c>
    </row>
    <row r="79" spans="1:4" ht="13" x14ac:dyDescent="0.3">
      <c r="A79" s="7">
        <v>7</v>
      </c>
      <c r="B79" s="27">
        <v>755</v>
      </c>
      <c r="C79" s="27">
        <v>720</v>
      </c>
      <c r="D79" s="27">
        <v>35</v>
      </c>
    </row>
    <row r="80" spans="1:4" ht="13" x14ac:dyDescent="0.3">
      <c r="A80" s="7">
        <v>8</v>
      </c>
      <c r="B80" s="25">
        <v>0</v>
      </c>
      <c r="C80" s="25">
        <v>0</v>
      </c>
      <c r="D80" s="25">
        <v>0</v>
      </c>
    </row>
    <row r="81" spans="1:4" ht="13" x14ac:dyDescent="0.3">
      <c r="A81" s="7">
        <v>9</v>
      </c>
      <c r="B81" s="25">
        <v>0</v>
      </c>
      <c r="C81" s="25">
        <v>0</v>
      </c>
      <c r="D81" s="25">
        <v>0</v>
      </c>
    </row>
    <row r="82" spans="1:4" ht="13" x14ac:dyDescent="0.3">
      <c r="A82" s="12">
        <v>10</v>
      </c>
      <c r="B82" s="27">
        <v>1055</v>
      </c>
      <c r="C82" s="27">
        <v>994</v>
      </c>
      <c r="D82" s="27">
        <v>61</v>
      </c>
    </row>
    <row r="83" spans="1:4" ht="13" x14ac:dyDescent="0.3">
      <c r="A83" s="12">
        <v>11</v>
      </c>
      <c r="B83" s="27">
        <v>1127</v>
      </c>
      <c r="C83" s="27">
        <v>1063</v>
      </c>
      <c r="D83" s="27">
        <v>64</v>
      </c>
    </row>
    <row r="84" spans="1:4" ht="13" x14ac:dyDescent="0.3">
      <c r="A84" s="12">
        <v>12</v>
      </c>
      <c r="B84" s="27">
        <v>908</v>
      </c>
      <c r="C84" s="27">
        <v>870</v>
      </c>
      <c r="D84" s="27">
        <v>38</v>
      </c>
    </row>
    <row r="85" spans="1:4" ht="13" x14ac:dyDescent="0.3">
      <c r="A85" s="12">
        <v>13</v>
      </c>
      <c r="B85" s="27">
        <v>1092</v>
      </c>
      <c r="C85" s="27">
        <v>1029</v>
      </c>
      <c r="D85" s="27">
        <v>63</v>
      </c>
    </row>
    <row r="86" spans="1:4" ht="13" x14ac:dyDescent="0.3">
      <c r="A86" s="12">
        <v>14</v>
      </c>
      <c r="B86" s="27">
        <v>877</v>
      </c>
      <c r="C86" s="27">
        <v>835</v>
      </c>
      <c r="D86" s="27">
        <v>42</v>
      </c>
    </row>
    <row r="87" spans="1:4" ht="13" x14ac:dyDescent="0.3">
      <c r="A87" s="13">
        <v>15</v>
      </c>
      <c r="B87" s="25">
        <v>0</v>
      </c>
      <c r="C87" s="25">
        <v>0</v>
      </c>
      <c r="D87" s="25">
        <v>0</v>
      </c>
    </row>
    <row r="88" spans="1:4" ht="13" x14ac:dyDescent="0.3">
      <c r="A88" s="13">
        <v>16</v>
      </c>
      <c r="B88" s="25">
        <v>0</v>
      </c>
      <c r="C88" s="25">
        <v>0</v>
      </c>
      <c r="D88" s="25">
        <v>0</v>
      </c>
    </row>
    <row r="89" spans="1:4" ht="13" x14ac:dyDescent="0.3">
      <c r="A89" s="12">
        <v>17</v>
      </c>
      <c r="B89" s="27">
        <v>1109</v>
      </c>
      <c r="C89" s="27">
        <v>1058</v>
      </c>
      <c r="D89" s="27">
        <v>51</v>
      </c>
    </row>
    <row r="90" spans="1:4" ht="13" x14ac:dyDescent="0.3">
      <c r="A90" s="12">
        <v>18</v>
      </c>
      <c r="B90" s="27">
        <v>1097</v>
      </c>
      <c r="C90" s="27">
        <v>1032</v>
      </c>
      <c r="D90" s="27">
        <v>65</v>
      </c>
    </row>
    <row r="91" spans="1:4" ht="13" x14ac:dyDescent="0.3">
      <c r="A91" s="12">
        <v>19</v>
      </c>
      <c r="B91" s="27">
        <v>985</v>
      </c>
      <c r="C91" s="27">
        <v>924</v>
      </c>
      <c r="D91" s="27">
        <v>61</v>
      </c>
    </row>
    <row r="92" spans="1:4" ht="13" x14ac:dyDescent="0.3">
      <c r="A92" s="12">
        <v>20</v>
      </c>
      <c r="B92" s="27">
        <v>1057</v>
      </c>
      <c r="C92" s="27">
        <v>979</v>
      </c>
      <c r="D92" s="27">
        <v>78</v>
      </c>
    </row>
    <row r="93" spans="1:4" ht="13" x14ac:dyDescent="0.3">
      <c r="A93" s="12">
        <v>21</v>
      </c>
      <c r="B93" s="27">
        <v>931</v>
      </c>
      <c r="C93" s="27">
        <v>872</v>
      </c>
      <c r="D93" s="27">
        <v>59</v>
      </c>
    </row>
    <row r="94" spans="1:4" ht="13" x14ac:dyDescent="0.3">
      <c r="A94" s="13">
        <v>22</v>
      </c>
      <c r="B94" s="25">
        <v>0</v>
      </c>
      <c r="C94" s="25">
        <v>0</v>
      </c>
      <c r="D94" s="25">
        <v>0</v>
      </c>
    </row>
    <row r="95" spans="1:4" ht="13" x14ac:dyDescent="0.3">
      <c r="A95" s="13">
        <v>23</v>
      </c>
      <c r="B95" s="25">
        <v>0</v>
      </c>
      <c r="C95" s="25">
        <v>0</v>
      </c>
      <c r="D95" s="25">
        <v>0</v>
      </c>
    </row>
    <row r="96" spans="1:4" ht="13" x14ac:dyDescent="0.3">
      <c r="A96" s="12">
        <v>24</v>
      </c>
      <c r="B96" s="27">
        <v>1102</v>
      </c>
      <c r="C96" s="27">
        <v>1060</v>
      </c>
      <c r="D96" s="27">
        <v>42</v>
      </c>
    </row>
    <row r="97" spans="1:4" ht="13" x14ac:dyDescent="0.3">
      <c r="A97" s="12">
        <v>25</v>
      </c>
      <c r="B97" s="27">
        <v>1168</v>
      </c>
      <c r="C97" s="27">
        <v>1101</v>
      </c>
      <c r="D97" s="27">
        <v>67</v>
      </c>
    </row>
    <row r="98" spans="1:4" ht="13" x14ac:dyDescent="0.3">
      <c r="A98" s="12">
        <v>26</v>
      </c>
      <c r="B98" s="27">
        <v>1054</v>
      </c>
      <c r="C98" s="27">
        <v>1009</v>
      </c>
      <c r="D98" s="27">
        <v>45</v>
      </c>
    </row>
    <row r="99" spans="1:4" ht="13" x14ac:dyDescent="0.3">
      <c r="A99" s="12">
        <v>27</v>
      </c>
      <c r="B99" s="27">
        <v>1092</v>
      </c>
      <c r="C99" s="27">
        <v>1027</v>
      </c>
      <c r="D99" s="27">
        <v>65</v>
      </c>
    </row>
    <row r="100" spans="1:4" ht="13" x14ac:dyDescent="0.3">
      <c r="A100" s="12">
        <v>28</v>
      </c>
      <c r="B100" s="27">
        <v>931</v>
      </c>
      <c r="C100" s="27">
        <v>881</v>
      </c>
      <c r="D100" s="27">
        <v>50</v>
      </c>
    </row>
    <row r="101" spans="1:4" ht="13" x14ac:dyDescent="0.3">
      <c r="A101" s="13">
        <v>29</v>
      </c>
      <c r="B101" s="11">
        <v>0</v>
      </c>
      <c r="C101" s="11">
        <v>0</v>
      </c>
      <c r="D101" s="11">
        <v>0</v>
      </c>
    </row>
    <row r="102" spans="1:4" ht="13" x14ac:dyDescent="0.3">
      <c r="A102" s="13">
        <v>30</v>
      </c>
      <c r="B102" s="25">
        <v>0</v>
      </c>
      <c r="C102" s="25">
        <v>0</v>
      </c>
      <c r="D102" s="25">
        <v>0</v>
      </c>
    </row>
    <row r="103" spans="1:4" ht="13.5" thickBot="1" x14ac:dyDescent="0.35">
      <c r="A103" s="15">
        <v>31</v>
      </c>
      <c r="B103" s="35">
        <v>1182</v>
      </c>
      <c r="C103" s="35">
        <v>1110</v>
      </c>
      <c r="D103" s="35">
        <v>72</v>
      </c>
    </row>
    <row r="104" spans="1:4" x14ac:dyDescent="0.25">
      <c r="A104" s="36"/>
      <c r="B104" s="27"/>
      <c r="C104" s="27"/>
      <c r="D104" s="27"/>
    </row>
    <row r="105" spans="1:4" ht="13" x14ac:dyDescent="0.3">
      <c r="A105" s="12" t="s">
        <v>3</v>
      </c>
      <c r="B105" s="31">
        <f>SUM(B73:B104)</f>
        <v>21327</v>
      </c>
      <c r="C105" s="31">
        <f t="shared" ref="C105:D105" si="2">SUM(C73:C104)</f>
        <v>20196</v>
      </c>
      <c r="D105" s="31">
        <f t="shared" si="2"/>
        <v>1131</v>
      </c>
    </row>
    <row r="106" spans="1:4" ht="13" thickBot="1" x14ac:dyDescent="0.3">
      <c r="A106" s="37"/>
      <c r="B106" s="35"/>
      <c r="C106" s="35"/>
      <c r="D106" s="38"/>
    </row>
    <row r="107" spans="1:4" ht="24" customHeight="1" thickBot="1" x14ac:dyDescent="0.35">
      <c r="A107" s="22" t="s">
        <v>6</v>
      </c>
      <c r="B107" s="23"/>
      <c r="C107" s="39"/>
      <c r="D107" s="39"/>
    </row>
    <row r="108" spans="1:4" ht="13" x14ac:dyDescent="0.3">
      <c r="A108" s="16">
        <v>1</v>
      </c>
      <c r="B108" s="40">
        <v>1149</v>
      </c>
      <c r="C108" s="41">
        <v>1091</v>
      </c>
      <c r="D108" s="42">
        <v>58</v>
      </c>
    </row>
    <row r="109" spans="1:4" ht="13" x14ac:dyDescent="0.3">
      <c r="A109" s="12">
        <v>2</v>
      </c>
      <c r="B109" s="9">
        <v>1065</v>
      </c>
      <c r="C109" s="43">
        <v>1009</v>
      </c>
      <c r="D109" s="42">
        <v>56</v>
      </c>
    </row>
    <row r="110" spans="1:4" ht="13" x14ac:dyDescent="0.3">
      <c r="A110" s="12">
        <v>3</v>
      </c>
      <c r="B110" s="9">
        <v>1129</v>
      </c>
      <c r="C110" s="43">
        <v>1050</v>
      </c>
      <c r="D110" s="42">
        <v>79</v>
      </c>
    </row>
    <row r="111" spans="1:4" ht="13" x14ac:dyDescent="0.3">
      <c r="A111" s="12">
        <v>4</v>
      </c>
      <c r="B111" s="9">
        <v>946</v>
      </c>
      <c r="C111" s="43">
        <v>885</v>
      </c>
      <c r="D111" s="42">
        <v>61</v>
      </c>
    </row>
    <row r="112" spans="1:4" ht="13" x14ac:dyDescent="0.3">
      <c r="A112" s="13">
        <v>5</v>
      </c>
      <c r="B112" s="11">
        <v>0</v>
      </c>
      <c r="C112" s="44">
        <v>0</v>
      </c>
      <c r="D112" s="45">
        <v>0</v>
      </c>
    </row>
    <row r="113" spans="1:4" ht="13" x14ac:dyDescent="0.3">
      <c r="A113" s="13">
        <v>6</v>
      </c>
      <c r="B113" s="11">
        <v>0</v>
      </c>
      <c r="C113" s="44">
        <v>0</v>
      </c>
      <c r="D113" s="45">
        <v>0</v>
      </c>
    </row>
    <row r="114" spans="1:4" ht="13" x14ac:dyDescent="0.3">
      <c r="A114" s="12">
        <v>7</v>
      </c>
      <c r="B114" s="9">
        <v>1195</v>
      </c>
      <c r="C114" s="43">
        <v>1119</v>
      </c>
      <c r="D114" s="42">
        <v>76</v>
      </c>
    </row>
    <row r="115" spans="1:4" ht="13" x14ac:dyDescent="0.3">
      <c r="A115" s="12">
        <v>8</v>
      </c>
      <c r="B115" s="9">
        <v>1174</v>
      </c>
      <c r="C115" s="43">
        <v>1104</v>
      </c>
      <c r="D115" s="42">
        <v>70</v>
      </c>
    </row>
    <row r="116" spans="1:4" ht="13" x14ac:dyDescent="0.3">
      <c r="A116" s="12">
        <v>9</v>
      </c>
      <c r="B116" s="9">
        <v>1030</v>
      </c>
      <c r="C116" s="43">
        <v>967</v>
      </c>
      <c r="D116" s="42">
        <v>63</v>
      </c>
    </row>
    <row r="117" spans="1:4" ht="13" x14ac:dyDescent="0.3">
      <c r="A117" s="12">
        <v>10</v>
      </c>
      <c r="B117" s="9">
        <v>1103</v>
      </c>
      <c r="C117" s="43">
        <v>1014</v>
      </c>
      <c r="D117" s="42">
        <v>89</v>
      </c>
    </row>
    <row r="118" spans="1:4" ht="13" x14ac:dyDescent="0.3">
      <c r="A118" s="12">
        <v>11</v>
      </c>
      <c r="B118" s="9">
        <v>1007</v>
      </c>
      <c r="C118" s="43">
        <v>931</v>
      </c>
      <c r="D118" s="42">
        <v>76</v>
      </c>
    </row>
    <row r="119" spans="1:4" ht="13" x14ac:dyDescent="0.3">
      <c r="A119" s="13">
        <v>12</v>
      </c>
      <c r="B119" s="11">
        <v>0</v>
      </c>
      <c r="C119" s="44">
        <v>0</v>
      </c>
      <c r="D119" s="45">
        <v>0</v>
      </c>
    </row>
    <row r="120" spans="1:4" ht="13" x14ac:dyDescent="0.3">
      <c r="A120" s="13">
        <v>13</v>
      </c>
      <c r="B120" s="11">
        <v>0</v>
      </c>
      <c r="C120" s="44">
        <v>0</v>
      </c>
      <c r="D120" s="45">
        <v>0</v>
      </c>
    </row>
    <row r="121" spans="1:4" ht="13" x14ac:dyDescent="0.3">
      <c r="A121" s="12">
        <v>14</v>
      </c>
      <c r="B121" s="9">
        <v>1311</v>
      </c>
      <c r="C121" s="43">
        <v>1227</v>
      </c>
      <c r="D121" s="42">
        <v>84</v>
      </c>
    </row>
    <row r="122" spans="1:4" ht="13" x14ac:dyDescent="0.3">
      <c r="A122" s="12">
        <v>15</v>
      </c>
      <c r="B122" s="9">
        <v>1246</v>
      </c>
      <c r="C122" s="43">
        <v>1164</v>
      </c>
      <c r="D122" s="42">
        <v>82</v>
      </c>
    </row>
    <row r="123" spans="1:4" ht="13" x14ac:dyDescent="0.3">
      <c r="A123" s="12">
        <v>16</v>
      </c>
      <c r="B123" s="9">
        <v>968</v>
      </c>
      <c r="C123" s="43">
        <v>920</v>
      </c>
      <c r="D123" s="42">
        <v>48</v>
      </c>
    </row>
    <row r="124" spans="1:4" ht="13" x14ac:dyDescent="0.3">
      <c r="A124" s="12">
        <v>17</v>
      </c>
      <c r="B124" s="9">
        <v>1198</v>
      </c>
      <c r="C124" s="43">
        <v>1124</v>
      </c>
      <c r="D124" s="42">
        <v>74</v>
      </c>
    </row>
    <row r="125" spans="1:4" ht="13" x14ac:dyDescent="0.3">
      <c r="A125" s="12">
        <v>18</v>
      </c>
      <c r="B125" s="9">
        <v>937</v>
      </c>
      <c r="C125" s="43">
        <v>871</v>
      </c>
      <c r="D125" s="42">
        <v>66</v>
      </c>
    </row>
    <row r="126" spans="1:4" ht="13" x14ac:dyDescent="0.3">
      <c r="A126" s="13">
        <v>19</v>
      </c>
      <c r="B126" s="11">
        <v>0</v>
      </c>
      <c r="C126" s="44">
        <v>0</v>
      </c>
      <c r="D126" s="45">
        <v>0</v>
      </c>
    </row>
    <row r="127" spans="1:4" ht="13" x14ac:dyDescent="0.3">
      <c r="A127" s="7">
        <v>20</v>
      </c>
      <c r="B127" s="11">
        <v>0</v>
      </c>
      <c r="C127" s="44">
        <v>0</v>
      </c>
      <c r="D127" s="45">
        <v>0</v>
      </c>
    </row>
    <row r="128" spans="1:4" ht="13" x14ac:dyDescent="0.3">
      <c r="A128" s="7">
        <v>21</v>
      </c>
      <c r="B128" s="11">
        <v>0</v>
      </c>
      <c r="C128" s="44">
        <v>0</v>
      </c>
      <c r="D128" s="45">
        <v>0</v>
      </c>
    </row>
    <row r="129" spans="1:4" ht="13" x14ac:dyDescent="0.3">
      <c r="A129" s="7">
        <v>22</v>
      </c>
      <c r="B129" s="9">
        <v>1036</v>
      </c>
      <c r="C129" s="43">
        <v>974</v>
      </c>
      <c r="D129" s="42">
        <v>62</v>
      </c>
    </row>
    <row r="130" spans="1:4" ht="13" x14ac:dyDescent="0.3">
      <c r="A130" s="7">
        <v>23</v>
      </c>
      <c r="B130" s="9">
        <v>950</v>
      </c>
      <c r="C130" s="43">
        <v>914</v>
      </c>
      <c r="D130" s="42">
        <v>36</v>
      </c>
    </row>
    <row r="131" spans="1:4" ht="13" x14ac:dyDescent="0.3">
      <c r="A131" s="7">
        <v>24</v>
      </c>
      <c r="B131" s="9">
        <v>1093</v>
      </c>
      <c r="C131" s="43">
        <v>1041</v>
      </c>
      <c r="D131" s="42">
        <v>52</v>
      </c>
    </row>
    <row r="132" spans="1:4" ht="13" x14ac:dyDescent="0.3">
      <c r="A132" s="7">
        <v>25</v>
      </c>
      <c r="B132" s="9">
        <v>827</v>
      </c>
      <c r="C132" s="43">
        <v>769</v>
      </c>
      <c r="D132" s="42">
        <v>58</v>
      </c>
    </row>
    <row r="133" spans="1:4" ht="13" x14ac:dyDescent="0.3">
      <c r="A133" s="7">
        <v>26</v>
      </c>
      <c r="B133" s="11">
        <v>0</v>
      </c>
      <c r="C133" s="44">
        <v>0</v>
      </c>
      <c r="D133" s="45">
        <v>0</v>
      </c>
    </row>
    <row r="134" spans="1:4" ht="13" x14ac:dyDescent="0.3">
      <c r="A134" s="7">
        <v>27</v>
      </c>
      <c r="B134" s="11">
        <v>0</v>
      </c>
      <c r="C134" s="44">
        <v>0</v>
      </c>
      <c r="D134" s="45">
        <v>0</v>
      </c>
    </row>
    <row r="135" spans="1:4" ht="13" x14ac:dyDescent="0.3">
      <c r="A135" s="7">
        <v>28</v>
      </c>
      <c r="B135" s="9">
        <v>946</v>
      </c>
      <c r="C135" s="43">
        <v>899</v>
      </c>
      <c r="D135" s="42">
        <v>47</v>
      </c>
    </row>
    <row r="136" spans="1:4" ht="13" x14ac:dyDescent="0.3">
      <c r="A136" s="7">
        <v>29</v>
      </c>
      <c r="B136" s="9">
        <v>938</v>
      </c>
      <c r="C136" s="43">
        <v>876</v>
      </c>
      <c r="D136" s="42">
        <v>62</v>
      </c>
    </row>
    <row r="137" spans="1:4" ht="13" x14ac:dyDescent="0.3">
      <c r="A137" s="7">
        <v>30</v>
      </c>
      <c r="B137" s="9">
        <v>793</v>
      </c>
      <c r="C137" s="43">
        <v>740</v>
      </c>
      <c r="D137" s="42">
        <v>53</v>
      </c>
    </row>
    <row r="138" spans="1:4" ht="13.5" thickBot="1" x14ac:dyDescent="0.35">
      <c r="A138" s="46">
        <v>31</v>
      </c>
      <c r="B138" s="11"/>
      <c r="C138" s="44"/>
      <c r="D138" s="45"/>
    </row>
    <row r="139" spans="1:4" x14ac:dyDescent="0.25">
      <c r="A139" s="36"/>
      <c r="B139" s="17"/>
      <c r="C139" s="17"/>
      <c r="D139" s="47"/>
    </row>
    <row r="140" spans="1:4" ht="13" x14ac:dyDescent="0.3">
      <c r="A140" s="12" t="s">
        <v>3</v>
      </c>
      <c r="B140" s="31">
        <f>SUM(B108:B139)</f>
        <v>22041</v>
      </c>
      <c r="C140" s="31">
        <f t="shared" ref="C140:D140" si="3">SUM(C108:C139)</f>
        <v>20689</v>
      </c>
      <c r="D140" s="31">
        <f t="shared" si="3"/>
        <v>1352</v>
      </c>
    </row>
    <row r="141" spans="1:4" ht="13" thickBot="1" x14ac:dyDescent="0.3">
      <c r="A141" s="48"/>
      <c r="B141" s="49"/>
      <c r="C141" s="49"/>
      <c r="D141" s="49"/>
    </row>
    <row r="142" spans="1:4" ht="24" customHeight="1" thickBot="1" x14ac:dyDescent="0.35">
      <c r="A142" s="22" t="s">
        <v>7</v>
      </c>
      <c r="B142" s="23"/>
      <c r="C142" s="23"/>
      <c r="D142" s="39"/>
    </row>
    <row r="143" spans="1:4" ht="13" x14ac:dyDescent="0.3">
      <c r="A143" s="4">
        <v>1</v>
      </c>
      <c r="B143" s="25"/>
      <c r="C143" s="25"/>
      <c r="D143" s="45"/>
    </row>
    <row r="144" spans="1:4" ht="13" x14ac:dyDescent="0.3">
      <c r="A144" s="7">
        <v>2</v>
      </c>
      <c r="B144" s="25">
        <v>0</v>
      </c>
      <c r="C144" s="11">
        <v>0</v>
      </c>
      <c r="D144" s="45">
        <v>0</v>
      </c>
    </row>
    <row r="145" spans="1:4" ht="13" x14ac:dyDescent="0.3">
      <c r="A145" s="7">
        <v>3</v>
      </c>
      <c r="B145" s="25">
        <v>0</v>
      </c>
      <c r="C145" s="11">
        <v>0</v>
      </c>
      <c r="D145" s="45">
        <v>0</v>
      </c>
    </row>
    <row r="146" spans="1:4" ht="13" x14ac:dyDescent="0.3">
      <c r="A146" s="7">
        <v>4</v>
      </c>
      <c r="B146" s="25">
        <v>0</v>
      </c>
      <c r="C146" s="11">
        <v>0</v>
      </c>
      <c r="D146" s="45">
        <v>0</v>
      </c>
    </row>
    <row r="147" spans="1:4" ht="13" x14ac:dyDescent="0.3">
      <c r="A147" s="12">
        <v>5</v>
      </c>
      <c r="B147" s="27">
        <v>1049</v>
      </c>
      <c r="C147" s="9">
        <v>1004</v>
      </c>
      <c r="D147" s="42">
        <v>45</v>
      </c>
    </row>
    <row r="148" spans="1:4" ht="13" x14ac:dyDescent="0.3">
      <c r="A148" s="12">
        <v>6</v>
      </c>
      <c r="B148" s="27">
        <v>1186</v>
      </c>
      <c r="C148" s="9">
        <v>1112</v>
      </c>
      <c r="D148" s="42">
        <v>74</v>
      </c>
    </row>
    <row r="149" spans="1:4" ht="13" x14ac:dyDescent="0.3">
      <c r="A149" s="12">
        <v>7</v>
      </c>
      <c r="B149" s="27">
        <v>827</v>
      </c>
      <c r="C149" s="9">
        <v>790</v>
      </c>
      <c r="D149" s="42">
        <v>37</v>
      </c>
    </row>
    <row r="150" spans="1:4" ht="13" x14ac:dyDescent="0.3">
      <c r="A150" s="13">
        <v>8</v>
      </c>
      <c r="B150" s="25">
        <v>0</v>
      </c>
      <c r="C150" s="11">
        <v>0</v>
      </c>
      <c r="D150" s="45">
        <v>0</v>
      </c>
    </row>
    <row r="151" spans="1:4" ht="13" x14ac:dyDescent="0.3">
      <c r="A151" s="13">
        <v>9</v>
      </c>
      <c r="B151" s="25">
        <v>0</v>
      </c>
      <c r="C151" s="11">
        <v>0</v>
      </c>
      <c r="D151" s="45">
        <v>0</v>
      </c>
    </row>
    <row r="152" spans="1:4" ht="13" x14ac:dyDescent="0.3">
      <c r="A152" s="13">
        <v>10</v>
      </c>
      <c r="B152" s="25">
        <v>0</v>
      </c>
      <c r="C152" s="11">
        <v>0</v>
      </c>
      <c r="D152" s="45">
        <v>0</v>
      </c>
    </row>
    <row r="153" spans="1:4" ht="13" x14ac:dyDescent="0.3">
      <c r="A153" s="13">
        <v>11</v>
      </c>
      <c r="B153" s="25">
        <v>0</v>
      </c>
      <c r="C153" s="11">
        <v>0</v>
      </c>
      <c r="D153" s="45">
        <v>0</v>
      </c>
    </row>
    <row r="154" spans="1:4" ht="13" x14ac:dyDescent="0.3">
      <c r="A154" s="12">
        <v>12</v>
      </c>
      <c r="B154" s="27">
        <v>1310</v>
      </c>
      <c r="C154" s="9">
        <v>1226</v>
      </c>
      <c r="D154" s="42">
        <v>84</v>
      </c>
    </row>
    <row r="155" spans="1:4" ht="13" x14ac:dyDescent="0.3">
      <c r="A155" s="12">
        <v>13</v>
      </c>
      <c r="B155" s="27">
        <v>1223</v>
      </c>
      <c r="C155" s="9">
        <v>1151</v>
      </c>
      <c r="D155" s="42">
        <v>72</v>
      </c>
    </row>
    <row r="156" spans="1:4" ht="13" x14ac:dyDescent="0.3">
      <c r="A156" s="12">
        <v>14</v>
      </c>
      <c r="B156" s="27">
        <v>1163</v>
      </c>
      <c r="C156" s="9">
        <v>1091</v>
      </c>
      <c r="D156" s="42">
        <v>72</v>
      </c>
    </row>
    <row r="157" spans="1:4" ht="13" x14ac:dyDescent="0.3">
      <c r="A157" s="12">
        <v>15</v>
      </c>
      <c r="B157" s="27">
        <v>1201</v>
      </c>
      <c r="C157" s="9">
        <v>1128</v>
      </c>
      <c r="D157" s="42">
        <v>73</v>
      </c>
    </row>
    <row r="158" spans="1:4" ht="13" x14ac:dyDescent="0.3">
      <c r="A158" s="12">
        <v>16</v>
      </c>
      <c r="B158" s="27">
        <v>1038</v>
      </c>
      <c r="C158" s="9">
        <v>968</v>
      </c>
      <c r="D158" s="42">
        <v>70</v>
      </c>
    </row>
    <row r="159" spans="1:4" ht="13" x14ac:dyDescent="0.3">
      <c r="A159" s="13">
        <v>17</v>
      </c>
      <c r="B159" s="25">
        <v>0</v>
      </c>
      <c r="C159" s="11">
        <v>0</v>
      </c>
      <c r="D159" s="45">
        <v>0</v>
      </c>
    </row>
    <row r="160" spans="1:4" ht="13" x14ac:dyDescent="0.3">
      <c r="A160" s="13">
        <v>18</v>
      </c>
      <c r="B160" s="25">
        <v>0</v>
      </c>
      <c r="C160" s="11">
        <v>0</v>
      </c>
      <c r="D160" s="45">
        <v>0</v>
      </c>
    </row>
    <row r="161" spans="1:4" ht="13" x14ac:dyDescent="0.3">
      <c r="A161" s="12">
        <v>19</v>
      </c>
      <c r="B161" s="27">
        <v>1170</v>
      </c>
      <c r="C161" s="9">
        <v>1101</v>
      </c>
      <c r="D161" s="42">
        <v>69</v>
      </c>
    </row>
    <row r="162" spans="1:4" ht="13" x14ac:dyDescent="0.3">
      <c r="A162" s="12">
        <v>20</v>
      </c>
      <c r="B162" s="27">
        <v>1189</v>
      </c>
      <c r="C162" s="9">
        <v>1131</v>
      </c>
      <c r="D162" s="42">
        <v>58</v>
      </c>
    </row>
    <row r="163" spans="1:4" ht="13" x14ac:dyDescent="0.3">
      <c r="A163" s="12">
        <v>21</v>
      </c>
      <c r="B163" s="27">
        <v>1032</v>
      </c>
      <c r="C163" s="9">
        <v>988</v>
      </c>
      <c r="D163" s="42">
        <v>44</v>
      </c>
    </row>
    <row r="164" spans="1:4" ht="13" x14ac:dyDescent="0.3">
      <c r="A164" s="12">
        <v>22</v>
      </c>
      <c r="B164" s="27">
        <v>1138</v>
      </c>
      <c r="C164" s="9">
        <v>1068</v>
      </c>
      <c r="D164" s="42">
        <v>70</v>
      </c>
    </row>
    <row r="165" spans="1:4" ht="13" x14ac:dyDescent="0.3">
      <c r="A165" s="12">
        <v>23</v>
      </c>
      <c r="B165" s="27">
        <v>1004</v>
      </c>
      <c r="C165" s="9">
        <v>947</v>
      </c>
      <c r="D165" s="42">
        <v>57</v>
      </c>
    </row>
    <row r="166" spans="1:4" ht="13" x14ac:dyDescent="0.3">
      <c r="A166" s="13">
        <v>24</v>
      </c>
      <c r="B166" s="25">
        <v>0</v>
      </c>
      <c r="C166" s="11">
        <v>0</v>
      </c>
      <c r="D166" s="45">
        <v>0</v>
      </c>
    </row>
    <row r="167" spans="1:4" ht="13" x14ac:dyDescent="0.3">
      <c r="A167" s="13">
        <v>25</v>
      </c>
      <c r="B167" s="25">
        <v>0</v>
      </c>
      <c r="C167" s="11">
        <v>0</v>
      </c>
      <c r="D167" s="45">
        <v>0</v>
      </c>
    </row>
    <row r="168" spans="1:4" ht="13" x14ac:dyDescent="0.3">
      <c r="A168" s="12">
        <v>26</v>
      </c>
      <c r="B168" s="27">
        <v>1172</v>
      </c>
      <c r="C168" s="9">
        <v>1102</v>
      </c>
      <c r="D168" s="42">
        <v>70</v>
      </c>
    </row>
    <row r="169" spans="1:4" ht="13" x14ac:dyDescent="0.3">
      <c r="A169" s="12">
        <v>27</v>
      </c>
      <c r="B169" s="27">
        <v>1106</v>
      </c>
      <c r="C169" s="9">
        <v>1037</v>
      </c>
      <c r="D169" s="42">
        <v>69</v>
      </c>
    </row>
    <row r="170" spans="1:4" ht="13" x14ac:dyDescent="0.3">
      <c r="A170" s="12">
        <v>28</v>
      </c>
      <c r="B170" s="27">
        <v>904</v>
      </c>
      <c r="C170" s="9">
        <v>855</v>
      </c>
      <c r="D170" s="42">
        <v>49</v>
      </c>
    </row>
    <row r="171" spans="1:4" ht="13" x14ac:dyDescent="0.3">
      <c r="A171" s="7">
        <v>29</v>
      </c>
      <c r="B171" s="25">
        <v>0</v>
      </c>
      <c r="C171" s="11">
        <v>0</v>
      </c>
      <c r="D171" s="45">
        <v>0</v>
      </c>
    </row>
    <row r="172" spans="1:4" ht="13" x14ac:dyDescent="0.3">
      <c r="A172" s="7">
        <v>30</v>
      </c>
      <c r="B172" s="25">
        <v>0</v>
      </c>
      <c r="C172" s="11">
        <v>0</v>
      </c>
      <c r="D172" s="45">
        <v>0</v>
      </c>
    </row>
    <row r="173" spans="1:4" ht="13.5" thickBot="1" x14ac:dyDescent="0.35">
      <c r="A173" s="50">
        <v>31</v>
      </c>
      <c r="B173" s="25">
        <v>0</v>
      </c>
      <c r="C173" s="11">
        <v>0</v>
      </c>
      <c r="D173" s="45">
        <v>0</v>
      </c>
    </row>
    <row r="174" spans="1:4" x14ac:dyDescent="0.25">
      <c r="A174" s="36"/>
      <c r="B174" s="17"/>
      <c r="C174" s="17"/>
      <c r="D174" s="17"/>
    </row>
    <row r="175" spans="1:4" ht="13" x14ac:dyDescent="0.3">
      <c r="A175" s="12" t="s">
        <v>3</v>
      </c>
      <c r="B175" s="51">
        <f>SUM(B144:B174)</f>
        <v>17712</v>
      </c>
      <c r="C175" s="51">
        <f t="shared" ref="C175:D175" si="4">SUM(C144:C174)</f>
        <v>16699</v>
      </c>
      <c r="D175" s="51">
        <f t="shared" si="4"/>
        <v>1013</v>
      </c>
    </row>
    <row r="176" spans="1:4" ht="13" thickBot="1" x14ac:dyDescent="0.3">
      <c r="A176" s="48"/>
      <c r="B176" s="49"/>
      <c r="C176" s="49"/>
      <c r="D176" s="52"/>
    </row>
    <row r="177" spans="1:4" ht="24" customHeight="1" thickBot="1" x14ac:dyDescent="0.35">
      <c r="A177" s="22" t="s">
        <v>8</v>
      </c>
      <c r="B177" s="23"/>
      <c r="C177" s="23"/>
      <c r="D177" s="23"/>
    </row>
    <row r="178" spans="1:4" ht="13" x14ac:dyDescent="0.3">
      <c r="A178" s="4">
        <v>1</v>
      </c>
      <c r="B178" s="26">
        <v>0</v>
      </c>
      <c r="C178" s="26">
        <v>0</v>
      </c>
      <c r="D178" s="53">
        <v>0</v>
      </c>
    </row>
    <row r="179" spans="1:4" ht="13" x14ac:dyDescent="0.3">
      <c r="A179" s="12">
        <v>2</v>
      </c>
      <c r="B179" s="9">
        <v>1301</v>
      </c>
      <c r="C179" s="49">
        <v>1240</v>
      </c>
      <c r="D179" s="54">
        <v>61</v>
      </c>
    </row>
    <row r="180" spans="1:4" ht="13" x14ac:dyDescent="0.3">
      <c r="A180" s="12">
        <v>3</v>
      </c>
      <c r="B180" s="9">
        <v>1313</v>
      </c>
      <c r="C180" s="9">
        <v>1243</v>
      </c>
      <c r="D180" s="54">
        <v>70</v>
      </c>
    </row>
    <row r="181" spans="1:4" ht="13" x14ac:dyDescent="0.3">
      <c r="A181" s="12">
        <v>4</v>
      </c>
      <c r="B181" s="9">
        <v>1118</v>
      </c>
      <c r="C181" s="9">
        <v>1061</v>
      </c>
      <c r="D181" s="54">
        <v>57</v>
      </c>
    </row>
    <row r="182" spans="1:4" ht="13" x14ac:dyDescent="0.3">
      <c r="A182" s="12">
        <v>5</v>
      </c>
      <c r="B182" s="9">
        <v>1148</v>
      </c>
      <c r="C182" s="9">
        <v>1083</v>
      </c>
      <c r="D182" s="54">
        <v>65</v>
      </c>
    </row>
    <row r="183" spans="1:4" ht="13" x14ac:dyDescent="0.3">
      <c r="A183" s="12">
        <v>6</v>
      </c>
      <c r="B183" s="9">
        <v>967</v>
      </c>
      <c r="C183" s="9">
        <v>907</v>
      </c>
      <c r="D183" s="54">
        <v>60</v>
      </c>
    </row>
    <row r="184" spans="1:4" ht="13" x14ac:dyDescent="0.3">
      <c r="A184" s="13">
        <v>7</v>
      </c>
      <c r="B184" s="11">
        <v>0</v>
      </c>
      <c r="C184" s="11">
        <v>0</v>
      </c>
      <c r="D184" s="55">
        <v>0</v>
      </c>
    </row>
    <row r="185" spans="1:4" ht="13" x14ac:dyDescent="0.3">
      <c r="A185" s="13">
        <v>8</v>
      </c>
      <c r="B185" s="11">
        <v>0</v>
      </c>
      <c r="C185" s="11">
        <v>0</v>
      </c>
      <c r="D185" s="55">
        <v>0</v>
      </c>
    </row>
    <row r="186" spans="1:4" ht="13" x14ac:dyDescent="0.3">
      <c r="A186" s="13">
        <v>9</v>
      </c>
      <c r="B186" s="11">
        <v>0</v>
      </c>
      <c r="C186" s="11">
        <v>0</v>
      </c>
      <c r="D186" s="55">
        <v>0</v>
      </c>
    </row>
    <row r="187" spans="1:4" ht="13" x14ac:dyDescent="0.3">
      <c r="A187" s="12">
        <v>10</v>
      </c>
      <c r="B187" s="9">
        <v>1305</v>
      </c>
      <c r="C187" s="9">
        <v>1223</v>
      </c>
      <c r="D187" s="54">
        <v>82</v>
      </c>
    </row>
    <row r="188" spans="1:4" ht="13" x14ac:dyDescent="0.3">
      <c r="A188" s="12">
        <v>11</v>
      </c>
      <c r="B188" s="9">
        <v>1132</v>
      </c>
      <c r="C188" s="9">
        <v>1071</v>
      </c>
      <c r="D188" s="54">
        <v>61</v>
      </c>
    </row>
    <row r="189" spans="1:4" ht="13" x14ac:dyDescent="0.3">
      <c r="A189" s="12">
        <v>12</v>
      </c>
      <c r="B189" s="9">
        <v>1194</v>
      </c>
      <c r="C189" s="9">
        <v>1128</v>
      </c>
      <c r="D189" s="54">
        <v>66</v>
      </c>
    </row>
    <row r="190" spans="1:4" ht="12.65" customHeight="1" x14ac:dyDescent="0.3">
      <c r="A190" s="12">
        <v>13</v>
      </c>
      <c r="B190" s="9">
        <v>1020</v>
      </c>
      <c r="C190" s="9">
        <v>955</v>
      </c>
      <c r="D190" s="54">
        <v>65</v>
      </c>
    </row>
    <row r="191" spans="1:4" ht="13" x14ac:dyDescent="0.3">
      <c r="A191" s="13">
        <v>14</v>
      </c>
      <c r="B191" s="11">
        <v>0</v>
      </c>
      <c r="C191" s="11">
        <v>0</v>
      </c>
      <c r="D191" s="55">
        <v>0</v>
      </c>
    </row>
    <row r="192" spans="1:4" ht="13" x14ac:dyDescent="0.3">
      <c r="A192" s="13">
        <v>15</v>
      </c>
      <c r="B192" s="11">
        <v>0</v>
      </c>
      <c r="C192" s="11">
        <v>0</v>
      </c>
      <c r="D192" s="55">
        <v>0</v>
      </c>
    </row>
    <row r="193" spans="1:4" ht="13" x14ac:dyDescent="0.3">
      <c r="A193" s="12">
        <v>16</v>
      </c>
      <c r="B193" s="9">
        <v>1303</v>
      </c>
      <c r="C193" s="9">
        <v>1223</v>
      </c>
      <c r="D193" s="54">
        <v>80</v>
      </c>
    </row>
    <row r="194" spans="1:4" ht="13" x14ac:dyDescent="0.3">
      <c r="A194" s="12">
        <v>17</v>
      </c>
      <c r="B194" s="9">
        <v>1245</v>
      </c>
      <c r="C194" s="9">
        <v>1177</v>
      </c>
      <c r="D194" s="54">
        <v>68</v>
      </c>
    </row>
    <row r="195" spans="1:4" ht="13" x14ac:dyDescent="0.3">
      <c r="A195" s="12">
        <v>18</v>
      </c>
      <c r="B195" s="9">
        <v>1182</v>
      </c>
      <c r="C195" s="9">
        <v>1105</v>
      </c>
      <c r="D195" s="54">
        <v>77</v>
      </c>
    </row>
    <row r="196" spans="1:4" ht="13" x14ac:dyDescent="0.3">
      <c r="A196" s="12">
        <v>19</v>
      </c>
      <c r="B196" s="9">
        <v>1241</v>
      </c>
      <c r="C196" s="9">
        <v>1174</v>
      </c>
      <c r="D196" s="54">
        <v>67</v>
      </c>
    </row>
    <row r="197" spans="1:4" ht="13" x14ac:dyDescent="0.3">
      <c r="A197" s="12">
        <v>20</v>
      </c>
      <c r="B197" s="9">
        <v>998</v>
      </c>
      <c r="C197" s="9">
        <v>948</v>
      </c>
      <c r="D197" s="54">
        <v>50</v>
      </c>
    </row>
    <row r="198" spans="1:4" ht="13" x14ac:dyDescent="0.3">
      <c r="A198" s="13">
        <v>21</v>
      </c>
      <c r="B198" s="11">
        <v>0</v>
      </c>
      <c r="C198" s="11">
        <v>0</v>
      </c>
      <c r="D198" s="55">
        <v>0</v>
      </c>
    </row>
    <row r="199" spans="1:4" ht="13" x14ac:dyDescent="0.3">
      <c r="A199" s="13">
        <v>22</v>
      </c>
      <c r="B199" s="11">
        <v>0</v>
      </c>
      <c r="C199" s="11">
        <v>0</v>
      </c>
      <c r="D199" s="55">
        <v>0</v>
      </c>
    </row>
    <row r="200" spans="1:4" ht="13" x14ac:dyDescent="0.3">
      <c r="A200" s="12">
        <v>23</v>
      </c>
      <c r="B200" s="9">
        <v>1234</v>
      </c>
      <c r="C200" s="9">
        <v>1166</v>
      </c>
      <c r="D200" s="54">
        <v>68</v>
      </c>
    </row>
    <row r="201" spans="1:4" ht="13" x14ac:dyDescent="0.3">
      <c r="A201" s="12">
        <v>24</v>
      </c>
      <c r="B201" s="9">
        <v>1130</v>
      </c>
      <c r="C201" s="9">
        <v>1061</v>
      </c>
      <c r="D201" s="54">
        <v>69</v>
      </c>
    </row>
    <row r="202" spans="1:4" ht="13" x14ac:dyDescent="0.3">
      <c r="A202" s="12">
        <v>25</v>
      </c>
      <c r="B202" s="9">
        <v>1082</v>
      </c>
      <c r="C202" s="9">
        <v>1005</v>
      </c>
      <c r="D202" s="54">
        <v>77</v>
      </c>
    </row>
    <row r="203" spans="1:4" ht="13" x14ac:dyDescent="0.3">
      <c r="A203" s="12">
        <v>26</v>
      </c>
      <c r="B203" s="9">
        <v>1048</v>
      </c>
      <c r="C203" s="9">
        <v>1000</v>
      </c>
      <c r="D203" s="54">
        <v>48</v>
      </c>
    </row>
    <row r="204" spans="1:4" ht="13" x14ac:dyDescent="0.3">
      <c r="A204" s="12">
        <v>27</v>
      </c>
      <c r="B204" s="9">
        <v>944</v>
      </c>
      <c r="C204" s="9">
        <v>891</v>
      </c>
      <c r="D204" s="54">
        <v>53</v>
      </c>
    </row>
    <row r="205" spans="1:4" ht="13" x14ac:dyDescent="0.3">
      <c r="A205" s="13">
        <v>28</v>
      </c>
      <c r="B205" s="11">
        <v>0</v>
      </c>
      <c r="C205" s="11">
        <v>0</v>
      </c>
      <c r="D205" s="55">
        <v>0</v>
      </c>
    </row>
    <row r="206" spans="1:4" ht="13" x14ac:dyDescent="0.3">
      <c r="A206" s="13">
        <v>29</v>
      </c>
      <c r="B206" s="11">
        <v>0</v>
      </c>
      <c r="C206" s="11">
        <v>0</v>
      </c>
      <c r="D206" s="55">
        <v>0</v>
      </c>
    </row>
    <row r="207" spans="1:4" ht="13" x14ac:dyDescent="0.3">
      <c r="A207" s="12">
        <v>30</v>
      </c>
      <c r="B207" s="9">
        <v>1164</v>
      </c>
      <c r="C207" s="9">
        <v>1109</v>
      </c>
      <c r="D207" s="54">
        <v>55</v>
      </c>
    </row>
    <row r="208" spans="1:4" ht="13.5" thickBot="1" x14ac:dyDescent="0.35">
      <c r="A208" s="28">
        <v>31</v>
      </c>
      <c r="B208" s="56"/>
      <c r="C208" s="56"/>
      <c r="D208" s="57"/>
    </row>
    <row r="209" spans="1:4" x14ac:dyDescent="0.25">
      <c r="A209" s="36"/>
      <c r="B209" s="17"/>
      <c r="C209" s="17"/>
      <c r="D209" s="18"/>
    </row>
    <row r="210" spans="1:4" ht="13" x14ac:dyDescent="0.3">
      <c r="A210" s="12" t="s">
        <v>3</v>
      </c>
      <c r="B210" s="51">
        <f>SUM(B178:B209)</f>
        <v>23069</v>
      </c>
      <c r="C210" s="51">
        <f t="shared" ref="C210:D210" si="5">SUM(C178:C209)</f>
        <v>21770</v>
      </c>
      <c r="D210" s="51">
        <f t="shared" si="5"/>
        <v>1299</v>
      </c>
    </row>
    <row r="211" spans="1:4" ht="13" thickBot="1" x14ac:dyDescent="0.3">
      <c r="A211" s="48"/>
      <c r="B211" s="49"/>
      <c r="C211" s="49"/>
      <c r="D211" s="52"/>
    </row>
    <row r="212" spans="1:4" ht="24" customHeight="1" thickBot="1" x14ac:dyDescent="0.35">
      <c r="A212" s="22" t="s">
        <v>9</v>
      </c>
      <c r="B212" s="23"/>
      <c r="C212" s="23"/>
      <c r="D212" s="23"/>
    </row>
    <row r="213" spans="1:4" ht="13" x14ac:dyDescent="0.3">
      <c r="A213" s="16">
        <v>1</v>
      </c>
      <c r="B213" s="27">
        <v>1221</v>
      </c>
      <c r="C213" s="27">
        <v>1132</v>
      </c>
      <c r="D213" s="27">
        <v>89</v>
      </c>
    </row>
    <row r="214" spans="1:4" ht="13" x14ac:dyDescent="0.3">
      <c r="A214" s="12">
        <v>2</v>
      </c>
      <c r="B214" s="27">
        <v>1047</v>
      </c>
      <c r="C214" s="27">
        <v>1013</v>
      </c>
      <c r="D214" s="27">
        <v>34</v>
      </c>
    </row>
    <row r="215" spans="1:4" ht="13" x14ac:dyDescent="0.3">
      <c r="A215" s="12">
        <v>3</v>
      </c>
      <c r="B215" s="27">
        <v>1002</v>
      </c>
      <c r="C215" s="27">
        <v>946</v>
      </c>
      <c r="D215" s="27">
        <v>56</v>
      </c>
    </row>
    <row r="216" spans="1:4" ht="13" x14ac:dyDescent="0.3">
      <c r="A216" s="12">
        <v>4</v>
      </c>
      <c r="B216" s="27">
        <v>888</v>
      </c>
      <c r="C216" s="27">
        <v>836</v>
      </c>
      <c r="D216" s="27">
        <v>52</v>
      </c>
    </row>
    <row r="217" spans="1:4" ht="13" x14ac:dyDescent="0.3">
      <c r="A217" s="13">
        <v>5</v>
      </c>
      <c r="B217" s="25">
        <v>0</v>
      </c>
      <c r="C217" s="25">
        <v>0</v>
      </c>
      <c r="D217" s="25">
        <v>0</v>
      </c>
    </row>
    <row r="218" spans="1:4" ht="13" x14ac:dyDescent="0.3">
      <c r="A218" s="7">
        <v>6</v>
      </c>
      <c r="B218" s="25">
        <v>0</v>
      </c>
      <c r="C218" s="25">
        <v>0</v>
      </c>
      <c r="D218" s="25">
        <v>0</v>
      </c>
    </row>
    <row r="219" spans="1:4" ht="13" x14ac:dyDescent="0.3">
      <c r="A219" s="7">
        <v>7</v>
      </c>
      <c r="B219" s="27">
        <v>1138</v>
      </c>
      <c r="C219" s="27">
        <v>1077</v>
      </c>
      <c r="D219" s="27">
        <v>61</v>
      </c>
    </row>
    <row r="220" spans="1:4" ht="13" x14ac:dyDescent="0.3">
      <c r="A220" s="7">
        <v>8</v>
      </c>
      <c r="B220" s="27">
        <v>1015</v>
      </c>
      <c r="C220" s="27">
        <v>948</v>
      </c>
      <c r="D220" s="27">
        <v>67</v>
      </c>
    </row>
    <row r="221" spans="1:4" ht="13" x14ac:dyDescent="0.3">
      <c r="A221" s="7">
        <v>9</v>
      </c>
      <c r="B221" s="27">
        <v>994</v>
      </c>
      <c r="C221" s="27">
        <v>942</v>
      </c>
      <c r="D221" s="27">
        <v>52</v>
      </c>
    </row>
    <row r="222" spans="1:4" ht="13" x14ac:dyDescent="0.3">
      <c r="A222" s="7">
        <v>10</v>
      </c>
      <c r="B222" s="27">
        <v>1107</v>
      </c>
      <c r="C222" s="27">
        <v>1045</v>
      </c>
      <c r="D222" s="27">
        <v>62</v>
      </c>
    </row>
    <row r="223" spans="1:4" ht="13" x14ac:dyDescent="0.3">
      <c r="A223" s="7">
        <v>11</v>
      </c>
      <c r="B223" s="27">
        <v>853</v>
      </c>
      <c r="C223" s="27">
        <v>809</v>
      </c>
      <c r="D223" s="27">
        <v>44</v>
      </c>
    </row>
    <row r="224" spans="1:4" ht="13" x14ac:dyDescent="0.3">
      <c r="A224" s="7">
        <v>12</v>
      </c>
      <c r="B224" s="25">
        <v>0</v>
      </c>
      <c r="C224" s="25">
        <v>0</v>
      </c>
      <c r="D224" s="25">
        <v>0</v>
      </c>
    </row>
    <row r="225" spans="1:4" ht="13" x14ac:dyDescent="0.3">
      <c r="A225" s="7">
        <v>13</v>
      </c>
      <c r="B225" s="25">
        <v>0</v>
      </c>
      <c r="C225" s="25">
        <v>0</v>
      </c>
      <c r="D225" s="25">
        <v>0</v>
      </c>
    </row>
    <row r="226" spans="1:4" ht="13" x14ac:dyDescent="0.3">
      <c r="A226" s="7">
        <v>14</v>
      </c>
      <c r="B226" s="25">
        <v>0</v>
      </c>
      <c r="C226" s="25">
        <v>0</v>
      </c>
      <c r="D226" s="25">
        <v>0</v>
      </c>
    </row>
    <row r="227" spans="1:4" ht="13" x14ac:dyDescent="0.3">
      <c r="A227" s="7">
        <v>15</v>
      </c>
      <c r="B227" s="27">
        <v>1062</v>
      </c>
      <c r="C227" s="27">
        <v>1007</v>
      </c>
      <c r="D227" s="27">
        <v>55</v>
      </c>
    </row>
    <row r="228" spans="1:4" ht="13" x14ac:dyDescent="0.3">
      <c r="A228" s="7">
        <v>16</v>
      </c>
      <c r="B228" s="27">
        <v>963</v>
      </c>
      <c r="C228" s="27">
        <v>918</v>
      </c>
      <c r="D228" s="27">
        <v>45</v>
      </c>
    </row>
    <row r="229" spans="1:4" ht="13" x14ac:dyDescent="0.3">
      <c r="A229" s="7">
        <v>17</v>
      </c>
      <c r="B229" s="27">
        <v>951</v>
      </c>
      <c r="C229" s="27">
        <v>894</v>
      </c>
      <c r="D229" s="27">
        <v>57</v>
      </c>
    </row>
    <row r="230" spans="1:4" ht="13" x14ac:dyDescent="0.3">
      <c r="A230" s="7">
        <v>18</v>
      </c>
      <c r="B230" s="27">
        <v>814</v>
      </c>
      <c r="C230" s="27">
        <v>778</v>
      </c>
      <c r="D230" s="27">
        <v>36</v>
      </c>
    </row>
    <row r="231" spans="1:4" ht="13" x14ac:dyDescent="0.3">
      <c r="A231" s="7">
        <v>19</v>
      </c>
      <c r="B231" s="25">
        <v>0</v>
      </c>
      <c r="C231" s="25">
        <v>0</v>
      </c>
      <c r="D231" s="25">
        <v>0</v>
      </c>
    </row>
    <row r="232" spans="1:4" ht="13" x14ac:dyDescent="0.3">
      <c r="A232" s="7">
        <v>20</v>
      </c>
      <c r="B232" s="25">
        <v>0</v>
      </c>
      <c r="C232" s="25">
        <v>0</v>
      </c>
      <c r="D232" s="25">
        <v>0</v>
      </c>
    </row>
    <row r="233" spans="1:4" ht="13" x14ac:dyDescent="0.3">
      <c r="A233" s="7">
        <v>21</v>
      </c>
      <c r="B233" s="27">
        <v>1024</v>
      </c>
      <c r="C233" s="27">
        <v>972</v>
      </c>
      <c r="D233" s="27">
        <v>52</v>
      </c>
    </row>
    <row r="234" spans="1:4" ht="13" x14ac:dyDescent="0.3">
      <c r="A234" s="7">
        <v>22</v>
      </c>
      <c r="B234" s="27">
        <v>1055</v>
      </c>
      <c r="C234" s="27">
        <v>1015</v>
      </c>
      <c r="D234" s="27">
        <v>40</v>
      </c>
    </row>
    <row r="235" spans="1:4" ht="13" x14ac:dyDescent="0.3">
      <c r="A235" s="7">
        <v>23</v>
      </c>
      <c r="B235" s="27">
        <v>979</v>
      </c>
      <c r="C235" s="27">
        <v>924</v>
      </c>
      <c r="D235" s="27">
        <v>55</v>
      </c>
    </row>
    <row r="236" spans="1:4" ht="13" x14ac:dyDescent="0.3">
      <c r="A236" s="7">
        <v>24</v>
      </c>
      <c r="B236" s="27">
        <v>992</v>
      </c>
      <c r="C236" s="27">
        <v>937</v>
      </c>
      <c r="D236" s="27">
        <v>55</v>
      </c>
    </row>
    <row r="237" spans="1:4" ht="13" x14ac:dyDescent="0.3">
      <c r="A237" s="7">
        <v>25</v>
      </c>
      <c r="B237" s="27">
        <v>844</v>
      </c>
      <c r="C237" s="27">
        <v>802</v>
      </c>
      <c r="D237" s="27">
        <v>42</v>
      </c>
    </row>
    <row r="238" spans="1:4" ht="13" x14ac:dyDescent="0.3">
      <c r="A238" s="7">
        <v>26</v>
      </c>
      <c r="B238" s="25">
        <v>0</v>
      </c>
      <c r="C238" s="25">
        <v>0</v>
      </c>
      <c r="D238" s="25">
        <v>0</v>
      </c>
    </row>
    <row r="239" spans="1:4" ht="13" x14ac:dyDescent="0.3">
      <c r="A239" s="7">
        <v>27</v>
      </c>
      <c r="B239" s="25">
        <v>0</v>
      </c>
      <c r="C239" s="25">
        <v>0</v>
      </c>
      <c r="D239" s="25">
        <v>0</v>
      </c>
    </row>
    <row r="240" spans="1:4" ht="13" x14ac:dyDescent="0.3">
      <c r="A240" s="7">
        <v>28</v>
      </c>
      <c r="B240" s="27">
        <v>919</v>
      </c>
      <c r="C240" s="27">
        <v>880</v>
      </c>
      <c r="D240" s="27">
        <v>39</v>
      </c>
    </row>
    <row r="241" spans="1:4" ht="13" x14ac:dyDescent="0.3">
      <c r="A241" s="7">
        <v>29</v>
      </c>
      <c r="B241" s="27">
        <v>973</v>
      </c>
      <c r="C241" s="27">
        <v>931</v>
      </c>
      <c r="D241" s="27">
        <v>42</v>
      </c>
    </row>
    <row r="242" spans="1:4" ht="13" x14ac:dyDescent="0.3">
      <c r="A242" s="7">
        <v>30</v>
      </c>
      <c r="B242" s="27">
        <v>880</v>
      </c>
      <c r="C242" s="27">
        <v>837</v>
      </c>
      <c r="D242" s="27">
        <v>43</v>
      </c>
    </row>
    <row r="243" spans="1:4" ht="13.5" thickBot="1" x14ac:dyDescent="0.35">
      <c r="A243" s="50">
        <v>31</v>
      </c>
      <c r="B243" s="27">
        <v>879</v>
      </c>
      <c r="C243" s="27">
        <v>840</v>
      </c>
      <c r="D243" s="27">
        <v>39</v>
      </c>
    </row>
    <row r="244" spans="1:4" x14ac:dyDescent="0.25">
      <c r="A244" s="36"/>
      <c r="B244" s="17"/>
      <c r="C244" s="17"/>
      <c r="D244" s="17"/>
    </row>
    <row r="245" spans="1:4" ht="13" x14ac:dyDescent="0.3">
      <c r="A245" s="12" t="s">
        <v>3</v>
      </c>
      <c r="B245" s="51">
        <f>SUM(B213:B244)</f>
        <v>21600</v>
      </c>
      <c r="C245" s="51">
        <f t="shared" ref="C245:D245" si="6">SUM(C213:C244)</f>
        <v>20483</v>
      </c>
      <c r="D245" s="51">
        <f t="shared" si="6"/>
        <v>1117</v>
      </c>
    </row>
    <row r="246" spans="1:4" ht="13" thickBot="1" x14ac:dyDescent="0.3">
      <c r="A246" s="48"/>
      <c r="B246" s="20"/>
      <c r="C246" s="20"/>
      <c r="D246" s="21"/>
    </row>
    <row r="247" spans="1:4" ht="24.75" customHeight="1" thickBot="1" x14ac:dyDescent="0.35">
      <c r="A247" s="22" t="s">
        <v>10</v>
      </c>
      <c r="B247" s="58"/>
      <c r="C247" s="58"/>
      <c r="D247" s="58"/>
    </row>
    <row r="248" spans="1:4" ht="13" x14ac:dyDescent="0.3">
      <c r="A248" s="4">
        <v>1</v>
      </c>
      <c r="B248" s="40">
        <v>645</v>
      </c>
      <c r="C248" s="40">
        <v>616</v>
      </c>
      <c r="D248" s="17">
        <v>29</v>
      </c>
    </row>
    <row r="249" spans="1:4" ht="13" x14ac:dyDescent="0.3">
      <c r="A249" s="7">
        <v>2</v>
      </c>
      <c r="B249" s="11">
        <v>0</v>
      </c>
      <c r="C249" s="11">
        <v>0</v>
      </c>
      <c r="D249" s="56">
        <v>0</v>
      </c>
    </row>
    <row r="250" spans="1:4" ht="13" x14ac:dyDescent="0.3">
      <c r="A250" s="7">
        <v>3</v>
      </c>
      <c r="B250" s="11">
        <v>0</v>
      </c>
      <c r="C250" s="11">
        <v>0</v>
      </c>
      <c r="D250" s="11">
        <v>0</v>
      </c>
    </row>
    <row r="251" spans="1:4" ht="13" x14ac:dyDescent="0.3">
      <c r="A251" s="7">
        <v>4</v>
      </c>
      <c r="B251" s="9">
        <v>785</v>
      </c>
      <c r="C251" s="9">
        <v>785</v>
      </c>
      <c r="D251" s="9">
        <v>0</v>
      </c>
    </row>
    <row r="252" spans="1:4" ht="13" x14ac:dyDescent="0.3">
      <c r="A252" s="7">
        <v>5</v>
      </c>
      <c r="B252" s="9">
        <v>790</v>
      </c>
      <c r="C252" s="9">
        <v>790</v>
      </c>
      <c r="D252" s="9">
        <v>0</v>
      </c>
    </row>
    <row r="253" spans="1:4" ht="13" x14ac:dyDescent="0.3">
      <c r="A253" s="7">
        <v>6</v>
      </c>
      <c r="B253" s="9">
        <v>718</v>
      </c>
      <c r="C253" s="9">
        <v>718</v>
      </c>
      <c r="D253" s="9">
        <v>0</v>
      </c>
    </row>
    <row r="254" spans="1:4" ht="13" x14ac:dyDescent="0.3">
      <c r="A254" s="7">
        <v>7</v>
      </c>
      <c r="B254" s="9">
        <v>745</v>
      </c>
      <c r="C254" s="9">
        <v>745</v>
      </c>
      <c r="D254" s="9">
        <v>0</v>
      </c>
    </row>
    <row r="255" spans="1:4" ht="13" x14ac:dyDescent="0.3">
      <c r="A255" s="7">
        <v>8</v>
      </c>
      <c r="B255" s="9">
        <v>526</v>
      </c>
      <c r="C255" s="9">
        <v>526</v>
      </c>
      <c r="D255" s="9">
        <v>0</v>
      </c>
    </row>
    <row r="256" spans="1:4" ht="13" x14ac:dyDescent="0.3">
      <c r="A256" s="7">
        <v>9</v>
      </c>
      <c r="B256" s="11">
        <v>0</v>
      </c>
      <c r="C256" s="11">
        <v>0</v>
      </c>
      <c r="D256" s="11">
        <v>0</v>
      </c>
    </row>
    <row r="257" spans="1:4" ht="13" x14ac:dyDescent="0.3">
      <c r="A257" s="7">
        <v>10</v>
      </c>
      <c r="B257" s="11">
        <v>0</v>
      </c>
      <c r="C257" s="11">
        <v>0</v>
      </c>
      <c r="D257" s="11">
        <v>0</v>
      </c>
    </row>
    <row r="258" spans="1:4" ht="13" x14ac:dyDescent="0.3">
      <c r="A258" s="7">
        <v>11</v>
      </c>
      <c r="B258" s="9">
        <v>634</v>
      </c>
      <c r="C258" s="9">
        <v>634</v>
      </c>
      <c r="D258" s="9">
        <v>0</v>
      </c>
    </row>
    <row r="259" spans="1:4" ht="13" x14ac:dyDescent="0.3">
      <c r="A259" s="7">
        <v>12</v>
      </c>
      <c r="B259" s="9">
        <v>597</v>
      </c>
      <c r="C259" s="9">
        <v>597</v>
      </c>
      <c r="D259" s="9">
        <v>0</v>
      </c>
    </row>
    <row r="260" spans="1:4" ht="13" x14ac:dyDescent="0.3">
      <c r="A260" s="7">
        <v>13</v>
      </c>
      <c r="B260" s="9">
        <v>532</v>
      </c>
      <c r="C260" s="9">
        <v>532</v>
      </c>
      <c r="D260" s="9">
        <v>0</v>
      </c>
    </row>
    <row r="261" spans="1:4" ht="13" x14ac:dyDescent="0.3">
      <c r="A261" s="7">
        <v>14</v>
      </c>
      <c r="B261" s="9">
        <v>513</v>
      </c>
      <c r="C261" s="9">
        <v>513</v>
      </c>
      <c r="D261" s="9">
        <v>0</v>
      </c>
    </row>
    <row r="262" spans="1:4" ht="13" x14ac:dyDescent="0.3">
      <c r="A262" s="7">
        <v>15</v>
      </c>
      <c r="B262" s="11">
        <v>0</v>
      </c>
      <c r="C262" s="11">
        <v>0</v>
      </c>
      <c r="D262" s="11">
        <v>0</v>
      </c>
    </row>
    <row r="263" spans="1:4" ht="13" x14ac:dyDescent="0.3">
      <c r="A263" s="7">
        <v>16</v>
      </c>
      <c r="B263" s="11">
        <v>0</v>
      </c>
      <c r="C263" s="11">
        <v>0</v>
      </c>
      <c r="D263" s="11">
        <v>0</v>
      </c>
    </row>
    <row r="264" spans="1:4" ht="13" x14ac:dyDescent="0.3">
      <c r="A264" s="7">
        <v>17</v>
      </c>
      <c r="B264" s="11">
        <v>0</v>
      </c>
      <c r="C264" s="11">
        <v>0</v>
      </c>
      <c r="D264" s="11">
        <v>0</v>
      </c>
    </row>
    <row r="265" spans="1:4" ht="13" x14ac:dyDescent="0.3">
      <c r="A265" s="7">
        <v>18</v>
      </c>
      <c r="B265" s="9">
        <v>717</v>
      </c>
      <c r="C265" s="9">
        <v>717</v>
      </c>
      <c r="D265" s="9">
        <v>0</v>
      </c>
    </row>
    <row r="266" spans="1:4" ht="13" x14ac:dyDescent="0.3">
      <c r="A266" s="7">
        <v>19</v>
      </c>
      <c r="B266" s="9">
        <v>769</v>
      </c>
      <c r="C266" s="9">
        <v>741</v>
      </c>
      <c r="D266" s="9">
        <v>28</v>
      </c>
    </row>
    <row r="267" spans="1:4" ht="13" x14ac:dyDescent="0.3">
      <c r="A267" s="7">
        <v>20</v>
      </c>
      <c r="B267" s="9">
        <v>714</v>
      </c>
      <c r="C267" s="9">
        <v>698</v>
      </c>
      <c r="D267" s="9">
        <v>16</v>
      </c>
    </row>
    <row r="268" spans="1:4" ht="13" x14ac:dyDescent="0.3">
      <c r="A268" s="7">
        <v>21</v>
      </c>
      <c r="B268" s="9">
        <v>785</v>
      </c>
      <c r="C268" s="9">
        <v>763</v>
      </c>
      <c r="D268" s="9">
        <v>22</v>
      </c>
    </row>
    <row r="269" spans="1:4" ht="13" x14ac:dyDescent="0.3">
      <c r="A269" s="7">
        <v>22</v>
      </c>
      <c r="B269" s="9">
        <v>567</v>
      </c>
      <c r="C269" s="9">
        <v>551</v>
      </c>
      <c r="D269" s="9">
        <v>16</v>
      </c>
    </row>
    <row r="270" spans="1:4" ht="13" x14ac:dyDescent="0.3">
      <c r="A270" s="7">
        <v>23</v>
      </c>
      <c r="B270" s="11">
        <v>0</v>
      </c>
      <c r="C270" s="11">
        <v>0</v>
      </c>
      <c r="D270" s="11">
        <v>0</v>
      </c>
    </row>
    <row r="271" spans="1:4" ht="13" x14ac:dyDescent="0.3">
      <c r="A271" s="7">
        <v>24</v>
      </c>
      <c r="B271" s="11">
        <v>0</v>
      </c>
      <c r="C271" s="11">
        <v>0</v>
      </c>
      <c r="D271" s="11">
        <v>0</v>
      </c>
    </row>
    <row r="272" spans="1:4" ht="13" x14ac:dyDescent="0.3">
      <c r="A272" s="7">
        <v>25</v>
      </c>
      <c r="B272" s="9">
        <v>859</v>
      </c>
      <c r="C272" s="9">
        <v>807</v>
      </c>
      <c r="D272" s="9">
        <v>52</v>
      </c>
    </row>
    <row r="273" spans="1:4" ht="13" x14ac:dyDescent="0.3">
      <c r="A273" s="7">
        <v>26</v>
      </c>
      <c r="B273" s="9">
        <v>883</v>
      </c>
      <c r="C273" s="9">
        <v>849</v>
      </c>
      <c r="D273" s="9">
        <v>34</v>
      </c>
    </row>
    <row r="274" spans="1:4" ht="13" x14ac:dyDescent="0.3">
      <c r="A274" s="7">
        <v>27</v>
      </c>
      <c r="B274" s="9">
        <v>858</v>
      </c>
      <c r="C274" s="9">
        <v>839</v>
      </c>
      <c r="D274" s="9">
        <v>19</v>
      </c>
    </row>
    <row r="275" spans="1:4" ht="13" x14ac:dyDescent="0.3">
      <c r="A275" s="7">
        <v>28</v>
      </c>
      <c r="B275" s="9">
        <v>906</v>
      </c>
      <c r="C275" s="9">
        <v>870</v>
      </c>
      <c r="D275" s="9">
        <v>36</v>
      </c>
    </row>
    <row r="276" spans="1:4" ht="13" x14ac:dyDescent="0.3">
      <c r="A276" s="7">
        <v>29</v>
      </c>
      <c r="B276" s="9">
        <v>708</v>
      </c>
      <c r="C276" s="9">
        <v>678</v>
      </c>
      <c r="D276" s="9">
        <v>30</v>
      </c>
    </row>
    <row r="277" spans="1:4" ht="13" x14ac:dyDescent="0.3">
      <c r="A277" s="7">
        <v>30</v>
      </c>
      <c r="B277" s="11">
        <v>0</v>
      </c>
      <c r="C277" s="11">
        <v>0</v>
      </c>
      <c r="D277" s="11">
        <v>0</v>
      </c>
    </row>
    <row r="278" spans="1:4" ht="13.5" thickBot="1" x14ac:dyDescent="0.35">
      <c r="A278" s="50">
        <v>31</v>
      </c>
      <c r="B278" s="11">
        <v>0</v>
      </c>
      <c r="C278" s="11">
        <v>0</v>
      </c>
      <c r="D278" s="11">
        <v>0</v>
      </c>
    </row>
    <row r="279" spans="1:4" x14ac:dyDescent="0.25">
      <c r="A279" s="36"/>
      <c r="B279" s="17"/>
      <c r="C279" s="17"/>
      <c r="D279" s="17"/>
    </row>
    <row r="280" spans="1:4" ht="13" x14ac:dyDescent="0.3">
      <c r="A280" s="12" t="s">
        <v>3</v>
      </c>
      <c r="B280" s="51">
        <f>SUM(B248:B279)</f>
        <v>14251</v>
      </c>
      <c r="C280" s="51">
        <f t="shared" ref="C280:D280" si="7">SUM(C248:C279)</f>
        <v>13969</v>
      </c>
      <c r="D280" s="51">
        <f t="shared" si="7"/>
        <v>282</v>
      </c>
    </row>
    <row r="281" spans="1:4" ht="13" thickBot="1" x14ac:dyDescent="0.3">
      <c r="A281" s="48"/>
      <c r="B281" s="49"/>
      <c r="C281" s="49"/>
      <c r="D281" s="34"/>
    </row>
    <row r="282" spans="1:4" ht="24" customHeight="1" thickBot="1" x14ac:dyDescent="0.35">
      <c r="A282" s="22" t="s">
        <v>11</v>
      </c>
      <c r="B282" s="58"/>
      <c r="C282" s="58"/>
      <c r="D282" s="58"/>
    </row>
    <row r="283" spans="1:4" ht="13" x14ac:dyDescent="0.3">
      <c r="A283" s="16">
        <v>1</v>
      </c>
      <c r="B283" s="40">
        <v>1028</v>
      </c>
      <c r="C283" s="40">
        <v>981</v>
      </c>
      <c r="D283" s="40">
        <v>47</v>
      </c>
    </row>
    <row r="284" spans="1:4" ht="13" x14ac:dyDescent="0.3">
      <c r="A284" s="12">
        <v>2</v>
      </c>
      <c r="B284" s="9">
        <v>1129</v>
      </c>
      <c r="C284" s="9">
        <v>1079</v>
      </c>
      <c r="D284" s="9">
        <v>50</v>
      </c>
    </row>
    <row r="285" spans="1:4" ht="13" x14ac:dyDescent="0.3">
      <c r="A285" s="12">
        <v>3</v>
      </c>
      <c r="B285" s="9">
        <v>1009</v>
      </c>
      <c r="C285" s="9">
        <v>974</v>
      </c>
      <c r="D285" s="9">
        <v>35</v>
      </c>
    </row>
    <row r="286" spans="1:4" ht="13" x14ac:dyDescent="0.3">
      <c r="A286" s="12">
        <v>4</v>
      </c>
      <c r="B286" s="9">
        <v>1124</v>
      </c>
      <c r="C286" s="9">
        <v>1065</v>
      </c>
      <c r="D286" s="9">
        <v>59</v>
      </c>
    </row>
    <row r="287" spans="1:4" ht="13" x14ac:dyDescent="0.3">
      <c r="A287" s="12">
        <v>5</v>
      </c>
      <c r="B287" s="9">
        <v>903</v>
      </c>
      <c r="C287" s="9">
        <v>865</v>
      </c>
      <c r="D287" s="9">
        <v>38</v>
      </c>
    </row>
    <row r="288" spans="1:4" ht="13" x14ac:dyDescent="0.3">
      <c r="A288" s="13">
        <v>6</v>
      </c>
      <c r="B288" s="11">
        <v>0</v>
      </c>
      <c r="C288" s="11">
        <v>0</v>
      </c>
      <c r="D288" s="11">
        <v>0</v>
      </c>
    </row>
    <row r="289" spans="1:4" ht="13" x14ac:dyDescent="0.3">
      <c r="A289" s="13">
        <v>7</v>
      </c>
      <c r="B289" s="11">
        <v>0</v>
      </c>
      <c r="C289" s="11">
        <v>0</v>
      </c>
      <c r="D289" s="11">
        <v>0</v>
      </c>
    </row>
    <row r="290" spans="1:4" ht="13" x14ac:dyDescent="0.3">
      <c r="A290" s="12">
        <v>8</v>
      </c>
      <c r="B290" s="9">
        <v>1111</v>
      </c>
      <c r="C290" s="9">
        <v>1055</v>
      </c>
      <c r="D290" s="9">
        <v>56</v>
      </c>
    </row>
    <row r="291" spans="1:4" ht="13" x14ac:dyDescent="0.3">
      <c r="A291" s="12">
        <v>9</v>
      </c>
      <c r="B291" s="9">
        <v>1126</v>
      </c>
      <c r="C291" s="9">
        <v>1078</v>
      </c>
      <c r="D291" s="9">
        <v>48</v>
      </c>
    </row>
    <row r="292" spans="1:4" ht="13" x14ac:dyDescent="0.3">
      <c r="A292" s="12">
        <v>10</v>
      </c>
      <c r="B292" s="9">
        <v>709</v>
      </c>
      <c r="C292" s="9">
        <v>677</v>
      </c>
      <c r="D292" s="9">
        <v>32</v>
      </c>
    </row>
    <row r="293" spans="1:4" ht="13" x14ac:dyDescent="0.3">
      <c r="A293" s="12">
        <v>11</v>
      </c>
      <c r="B293" s="9">
        <v>1086</v>
      </c>
      <c r="C293" s="9">
        <v>1028</v>
      </c>
      <c r="D293" s="9">
        <v>58</v>
      </c>
    </row>
    <row r="294" spans="1:4" ht="13" x14ac:dyDescent="0.3">
      <c r="A294" s="12">
        <v>12</v>
      </c>
      <c r="B294" s="9">
        <v>872</v>
      </c>
      <c r="C294" s="9">
        <v>843</v>
      </c>
      <c r="D294" s="9">
        <v>29</v>
      </c>
    </row>
    <row r="295" spans="1:4" ht="13" x14ac:dyDescent="0.3">
      <c r="A295" s="13">
        <v>13</v>
      </c>
      <c r="B295" s="11">
        <v>0</v>
      </c>
      <c r="C295" s="11">
        <v>0</v>
      </c>
      <c r="D295" s="11">
        <v>0</v>
      </c>
    </row>
    <row r="296" spans="1:4" ht="13" x14ac:dyDescent="0.3">
      <c r="A296" s="13">
        <v>14</v>
      </c>
      <c r="B296" s="11">
        <v>0</v>
      </c>
      <c r="C296" s="11">
        <v>0</v>
      </c>
      <c r="D296" s="11">
        <v>0</v>
      </c>
    </row>
    <row r="297" spans="1:4" ht="13" x14ac:dyDescent="0.3">
      <c r="A297" s="12">
        <v>15</v>
      </c>
      <c r="B297" s="9">
        <v>1081</v>
      </c>
      <c r="C297" s="9">
        <v>1028</v>
      </c>
      <c r="D297" s="9">
        <v>53</v>
      </c>
    </row>
    <row r="298" spans="1:4" ht="13" x14ac:dyDescent="0.3">
      <c r="A298" s="12">
        <v>16</v>
      </c>
      <c r="B298" s="9">
        <v>1149</v>
      </c>
      <c r="C298" s="9">
        <v>1106</v>
      </c>
      <c r="D298" s="9">
        <v>43</v>
      </c>
    </row>
    <row r="299" spans="1:4" ht="13" x14ac:dyDescent="0.3">
      <c r="A299" s="12">
        <v>17</v>
      </c>
      <c r="B299" s="9">
        <v>976</v>
      </c>
      <c r="C299" s="9">
        <v>936</v>
      </c>
      <c r="D299" s="9">
        <v>40</v>
      </c>
    </row>
    <row r="300" spans="1:4" ht="13" x14ac:dyDescent="0.3">
      <c r="A300" s="12">
        <v>18</v>
      </c>
      <c r="B300" s="9">
        <v>881</v>
      </c>
      <c r="C300" s="9">
        <v>830</v>
      </c>
      <c r="D300" s="9">
        <v>51</v>
      </c>
    </row>
    <row r="301" spans="1:4" ht="13" x14ac:dyDescent="0.3">
      <c r="A301" s="12">
        <v>19</v>
      </c>
      <c r="B301" s="9">
        <v>897</v>
      </c>
      <c r="C301" s="9">
        <v>840</v>
      </c>
      <c r="D301" s="9">
        <v>57</v>
      </c>
    </row>
    <row r="302" spans="1:4" ht="13" x14ac:dyDescent="0.3">
      <c r="A302" s="13">
        <v>20</v>
      </c>
      <c r="B302" s="11">
        <v>0</v>
      </c>
      <c r="C302" s="11">
        <v>0</v>
      </c>
      <c r="D302" s="11">
        <v>0</v>
      </c>
    </row>
    <row r="303" spans="1:4" ht="13" x14ac:dyDescent="0.3">
      <c r="A303" s="13">
        <v>21</v>
      </c>
      <c r="B303" s="11">
        <v>0</v>
      </c>
      <c r="C303" s="11">
        <v>0</v>
      </c>
      <c r="D303" s="11">
        <v>0</v>
      </c>
    </row>
    <row r="304" spans="1:4" ht="13" x14ac:dyDescent="0.3">
      <c r="A304" s="12">
        <v>22</v>
      </c>
      <c r="B304" s="9">
        <v>1014</v>
      </c>
      <c r="C304" s="9">
        <v>964</v>
      </c>
      <c r="D304" s="9">
        <v>50</v>
      </c>
    </row>
    <row r="305" spans="1:4" ht="13" x14ac:dyDescent="0.3">
      <c r="A305" s="12">
        <v>23</v>
      </c>
      <c r="B305" s="9">
        <v>1116</v>
      </c>
      <c r="C305" s="9">
        <v>1076</v>
      </c>
      <c r="D305" s="9">
        <v>40</v>
      </c>
    </row>
    <row r="306" spans="1:4" ht="13" x14ac:dyDescent="0.3">
      <c r="A306" s="12">
        <v>24</v>
      </c>
      <c r="B306" s="9">
        <v>969</v>
      </c>
      <c r="C306" s="9">
        <v>944</v>
      </c>
      <c r="D306" s="9">
        <v>25</v>
      </c>
    </row>
    <row r="307" spans="1:4" ht="13" x14ac:dyDescent="0.3">
      <c r="A307" s="12">
        <v>25</v>
      </c>
      <c r="B307" s="9">
        <v>1050</v>
      </c>
      <c r="C307" s="9">
        <v>1000</v>
      </c>
      <c r="D307" s="9">
        <v>50</v>
      </c>
    </row>
    <row r="308" spans="1:4" ht="13" x14ac:dyDescent="0.3">
      <c r="A308" s="12">
        <v>26</v>
      </c>
      <c r="B308" s="9">
        <v>848</v>
      </c>
      <c r="C308" s="9">
        <v>813</v>
      </c>
      <c r="D308" s="9">
        <v>35</v>
      </c>
    </row>
    <row r="309" spans="1:4" ht="13" x14ac:dyDescent="0.3">
      <c r="A309" s="13">
        <v>27</v>
      </c>
      <c r="B309" s="11">
        <v>0</v>
      </c>
      <c r="C309" s="11">
        <v>0</v>
      </c>
      <c r="D309" s="11">
        <v>0</v>
      </c>
    </row>
    <row r="310" spans="1:4" ht="13" x14ac:dyDescent="0.3">
      <c r="A310" s="13">
        <v>28</v>
      </c>
      <c r="B310" s="11">
        <v>0</v>
      </c>
      <c r="C310" s="11">
        <v>0</v>
      </c>
      <c r="D310" s="11">
        <v>0</v>
      </c>
    </row>
    <row r="311" spans="1:4" ht="13" x14ac:dyDescent="0.3">
      <c r="A311" s="12">
        <v>29</v>
      </c>
      <c r="B311" s="9">
        <v>1125</v>
      </c>
      <c r="C311" s="9">
        <v>1075</v>
      </c>
      <c r="D311" s="9">
        <v>50</v>
      </c>
    </row>
    <row r="312" spans="1:4" ht="13" x14ac:dyDescent="0.3">
      <c r="A312" s="12">
        <v>30</v>
      </c>
      <c r="B312" s="9">
        <v>1157</v>
      </c>
      <c r="C312" s="9">
        <v>1113</v>
      </c>
      <c r="D312" s="9">
        <v>44</v>
      </c>
    </row>
    <row r="313" spans="1:4" ht="13.5" thickBot="1" x14ac:dyDescent="0.35">
      <c r="A313" s="28">
        <v>31</v>
      </c>
      <c r="B313" s="56">
        <v>0</v>
      </c>
      <c r="C313" s="56">
        <v>0</v>
      </c>
      <c r="D313" s="56">
        <v>0</v>
      </c>
    </row>
    <row r="314" spans="1:4" x14ac:dyDescent="0.25">
      <c r="A314" s="36"/>
      <c r="B314" s="17"/>
      <c r="C314" s="17"/>
      <c r="D314" s="17"/>
    </row>
    <row r="315" spans="1:4" ht="13" x14ac:dyDescent="0.3">
      <c r="A315" s="12" t="s">
        <v>3</v>
      </c>
      <c r="B315" s="51">
        <f>SUM(B283:B314)</f>
        <v>22360</v>
      </c>
      <c r="C315" s="51">
        <f t="shared" ref="C315:D315" si="8">SUM(C283:C314)</f>
        <v>21370</v>
      </c>
      <c r="D315" s="51">
        <f t="shared" si="8"/>
        <v>990</v>
      </c>
    </row>
    <row r="316" spans="1:4" ht="13" thickBot="1" x14ac:dyDescent="0.3">
      <c r="A316" s="48"/>
      <c r="B316" s="49"/>
      <c r="C316" s="49"/>
      <c r="D316" s="52"/>
    </row>
    <row r="317" spans="1:4" ht="24" customHeight="1" thickBot="1" x14ac:dyDescent="0.35">
      <c r="A317" s="22" t="s">
        <v>12</v>
      </c>
      <c r="B317" s="58"/>
      <c r="C317" s="58"/>
      <c r="D317" s="59"/>
    </row>
    <row r="318" spans="1:4" ht="13" x14ac:dyDescent="0.3">
      <c r="A318" s="16">
        <v>1</v>
      </c>
      <c r="B318" s="40">
        <v>1038</v>
      </c>
      <c r="C318" s="40">
        <v>998</v>
      </c>
      <c r="D318" s="41">
        <v>40</v>
      </c>
    </row>
    <row r="319" spans="1:4" ht="13" x14ac:dyDescent="0.3">
      <c r="A319" s="12">
        <v>2</v>
      </c>
      <c r="B319" s="9">
        <v>1020</v>
      </c>
      <c r="C319" s="9">
        <v>977</v>
      </c>
      <c r="D319" s="43">
        <v>43</v>
      </c>
    </row>
    <row r="320" spans="1:4" ht="13" x14ac:dyDescent="0.3">
      <c r="A320" s="12">
        <v>3</v>
      </c>
      <c r="B320" s="9">
        <v>889</v>
      </c>
      <c r="C320" s="9">
        <v>844</v>
      </c>
      <c r="D320" s="43">
        <v>45</v>
      </c>
    </row>
    <row r="321" spans="1:4" ht="13" x14ac:dyDescent="0.3">
      <c r="A321" s="13">
        <v>4</v>
      </c>
      <c r="B321" s="11">
        <v>0</v>
      </c>
      <c r="C321" s="11">
        <v>0</v>
      </c>
      <c r="D321" s="44">
        <v>0</v>
      </c>
    </row>
    <row r="322" spans="1:4" ht="13" x14ac:dyDescent="0.3">
      <c r="A322" s="13">
        <v>5</v>
      </c>
      <c r="B322" s="11">
        <v>0</v>
      </c>
      <c r="C322" s="11">
        <v>0</v>
      </c>
      <c r="D322" s="44">
        <v>0</v>
      </c>
    </row>
    <row r="323" spans="1:4" ht="13" x14ac:dyDescent="0.3">
      <c r="A323" s="12">
        <v>6</v>
      </c>
      <c r="B323" s="9">
        <v>1088</v>
      </c>
      <c r="C323" s="9">
        <v>1042</v>
      </c>
      <c r="D323" s="43">
        <v>46</v>
      </c>
    </row>
    <row r="324" spans="1:4" ht="13" x14ac:dyDescent="0.3">
      <c r="A324" s="12">
        <v>7</v>
      </c>
      <c r="B324" s="9">
        <v>1074</v>
      </c>
      <c r="C324" s="9">
        <v>1017</v>
      </c>
      <c r="D324" s="43">
        <v>57</v>
      </c>
    </row>
    <row r="325" spans="1:4" ht="13" x14ac:dyDescent="0.3">
      <c r="A325" s="12">
        <v>8</v>
      </c>
      <c r="B325" s="9">
        <v>951</v>
      </c>
      <c r="C325" s="9">
        <v>907</v>
      </c>
      <c r="D325" s="43">
        <v>44</v>
      </c>
    </row>
    <row r="326" spans="1:4" ht="13" x14ac:dyDescent="0.3">
      <c r="A326" s="12">
        <v>9</v>
      </c>
      <c r="B326" s="9">
        <v>1024</v>
      </c>
      <c r="C326" s="9">
        <v>979</v>
      </c>
      <c r="D326" s="43">
        <v>45</v>
      </c>
    </row>
    <row r="327" spans="1:4" ht="13" x14ac:dyDescent="0.3">
      <c r="A327" s="12">
        <v>10</v>
      </c>
      <c r="B327" s="9">
        <v>932</v>
      </c>
      <c r="C327" s="9">
        <v>897</v>
      </c>
      <c r="D327" s="43">
        <v>35</v>
      </c>
    </row>
    <row r="328" spans="1:4" ht="13" x14ac:dyDescent="0.3">
      <c r="A328" s="12">
        <v>11</v>
      </c>
      <c r="B328" s="9">
        <v>0</v>
      </c>
      <c r="C328" s="9">
        <v>0</v>
      </c>
      <c r="D328" s="43">
        <v>0</v>
      </c>
    </row>
    <row r="329" spans="1:4" ht="13" x14ac:dyDescent="0.3">
      <c r="A329" s="12">
        <v>12</v>
      </c>
      <c r="B329" s="9">
        <v>0</v>
      </c>
      <c r="C329" s="9">
        <v>0</v>
      </c>
      <c r="D329" s="43">
        <v>0</v>
      </c>
    </row>
    <row r="330" spans="1:4" ht="13" x14ac:dyDescent="0.3">
      <c r="A330" s="12">
        <v>13</v>
      </c>
      <c r="B330" s="9">
        <v>1187</v>
      </c>
      <c r="C330" s="9">
        <v>1139</v>
      </c>
      <c r="D330" s="43">
        <v>48</v>
      </c>
    </row>
    <row r="331" spans="1:4" ht="13" x14ac:dyDescent="0.3">
      <c r="A331" s="12">
        <v>14</v>
      </c>
      <c r="B331" s="9">
        <v>1083</v>
      </c>
      <c r="C331" s="9">
        <v>1031</v>
      </c>
      <c r="D331" s="43">
        <v>52</v>
      </c>
    </row>
    <row r="332" spans="1:4" ht="13" x14ac:dyDescent="0.3">
      <c r="A332" s="12">
        <v>15</v>
      </c>
      <c r="B332" s="9">
        <v>908</v>
      </c>
      <c r="C332" s="9">
        <v>879</v>
      </c>
      <c r="D332" s="43">
        <v>29</v>
      </c>
    </row>
    <row r="333" spans="1:4" ht="13" x14ac:dyDescent="0.3">
      <c r="A333" s="12">
        <v>16</v>
      </c>
      <c r="B333" s="9">
        <v>1063</v>
      </c>
      <c r="C333" s="9">
        <v>1014</v>
      </c>
      <c r="D333" s="43">
        <v>49</v>
      </c>
    </row>
    <row r="334" spans="1:4" ht="13" x14ac:dyDescent="0.3">
      <c r="A334" s="12">
        <v>17</v>
      </c>
      <c r="B334" s="9">
        <v>873</v>
      </c>
      <c r="C334" s="9">
        <v>841</v>
      </c>
      <c r="D334" s="43">
        <v>32</v>
      </c>
    </row>
    <row r="335" spans="1:4" ht="13" x14ac:dyDescent="0.3">
      <c r="A335" s="13">
        <v>18</v>
      </c>
      <c r="B335" s="11">
        <v>0</v>
      </c>
      <c r="C335" s="11">
        <v>0</v>
      </c>
      <c r="D335" s="44">
        <v>0</v>
      </c>
    </row>
    <row r="336" spans="1:4" ht="13" x14ac:dyDescent="0.3">
      <c r="A336" s="7">
        <v>19</v>
      </c>
      <c r="B336" s="11">
        <v>0</v>
      </c>
      <c r="C336" s="11">
        <v>0</v>
      </c>
      <c r="D336" s="44">
        <v>0</v>
      </c>
    </row>
    <row r="337" spans="1:4" ht="13" x14ac:dyDescent="0.3">
      <c r="A337" s="7">
        <v>20</v>
      </c>
      <c r="B337" s="9">
        <v>915</v>
      </c>
      <c r="C337" s="9">
        <v>886</v>
      </c>
      <c r="D337" s="43">
        <v>29</v>
      </c>
    </row>
    <row r="338" spans="1:4" ht="13" x14ac:dyDescent="0.3">
      <c r="A338" s="7">
        <v>21</v>
      </c>
      <c r="B338" s="9">
        <v>1042</v>
      </c>
      <c r="C338" s="9">
        <v>1010</v>
      </c>
      <c r="D338" s="43">
        <v>32</v>
      </c>
    </row>
    <row r="339" spans="1:4" ht="13" x14ac:dyDescent="0.3">
      <c r="A339" s="7">
        <v>22</v>
      </c>
      <c r="B339" s="9">
        <v>950</v>
      </c>
      <c r="C339" s="9">
        <v>909</v>
      </c>
      <c r="D339" s="43">
        <v>41</v>
      </c>
    </row>
    <row r="340" spans="1:4" ht="13" x14ac:dyDescent="0.3">
      <c r="A340" s="7">
        <v>23</v>
      </c>
      <c r="B340" s="9">
        <v>917</v>
      </c>
      <c r="C340" s="9">
        <v>878</v>
      </c>
      <c r="D340" s="43">
        <v>39</v>
      </c>
    </row>
    <row r="341" spans="1:4" ht="13" x14ac:dyDescent="0.3">
      <c r="A341" s="7">
        <v>24</v>
      </c>
      <c r="B341" s="9">
        <v>754</v>
      </c>
      <c r="C341" s="9">
        <v>712</v>
      </c>
      <c r="D341" s="43">
        <v>42</v>
      </c>
    </row>
    <row r="342" spans="1:4" ht="13" x14ac:dyDescent="0.3">
      <c r="A342" s="7">
        <v>25</v>
      </c>
      <c r="B342" s="11">
        <v>0</v>
      </c>
      <c r="C342" s="11">
        <v>0</v>
      </c>
      <c r="D342" s="44">
        <v>0</v>
      </c>
    </row>
    <row r="343" spans="1:4" ht="13" x14ac:dyDescent="0.3">
      <c r="A343" s="7">
        <v>26</v>
      </c>
      <c r="B343" s="11">
        <v>0</v>
      </c>
      <c r="C343" s="11">
        <v>0</v>
      </c>
      <c r="D343" s="44">
        <v>0</v>
      </c>
    </row>
    <row r="344" spans="1:4" ht="13" x14ac:dyDescent="0.3">
      <c r="A344" s="7">
        <v>27</v>
      </c>
      <c r="B344" s="9">
        <v>890</v>
      </c>
      <c r="C344" s="9">
        <v>858</v>
      </c>
      <c r="D344" s="43">
        <v>32</v>
      </c>
    </row>
    <row r="345" spans="1:4" ht="13" x14ac:dyDescent="0.3">
      <c r="A345" s="7">
        <v>28</v>
      </c>
      <c r="B345" s="9">
        <v>892</v>
      </c>
      <c r="C345" s="9">
        <v>863</v>
      </c>
      <c r="D345" s="43">
        <v>29</v>
      </c>
    </row>
    <row r="346" spans="1:4" ht="13" x14ac:dyDescent="0.3">
      <c r="A346" s="7">
        <v>29</v>
      </c>
      <c r="B346" s="9">
        <v>858</v>
      </c>
      <c r="C346" s="9">
        <v>829</v>
      </c>
      <c r="D346" s="43">
        <v>29</v>
      </c>
    </row>
    <row r="347" spans="1:4" ht="13" x14ac:dyDescent="0.3">
      <c r="A347" s="7">
        <v>30</v>
      </c>
      <c r="B347" s="9">
        <v>912</v>
      </c>
      <c r="C347" s="9">
        <v>881</v>
      </c>
      <c r="D347" s="43">
        <v>31</v>
      </c>
    </row>
    <row r="348" spans="1:4" ht="13.5" thickBot="1" x14ac:dyDescent="0.35">
      <c r="A348" s="50">
        <v>31</v>
      </c>
      <c r="B348" s="33">
        <v>659</v>
      </c>
      <c r="C348" s="49">
        <v>625</v>
      </c>
      <c r="D348" s="60">
        <v>34</v>
      </c>
    </row>
    <row r="349" spans="1:4" x14ac:dyDescent="0.25">
      <c r="A349" s="36"/>
      <c r="B349" s="17"/>
      <c r="C349" s="17"/>
      <c r="D349" s="17"/>
    </row>
    <row r="350" spans="1:4" ht="13" x14ac:dyDescent="0.3">
      <c r="A350" s="12" t="s">
        <v>3</v>
      </c>
      <c r="B350" s="51">
        <f>SUM(B318:B349)</f>
        <v>21919</v>
      </c>
      <c r="C350" s="51">
        <f t="shared" ref="C350:D350" si="9">SUM(C318:C349)</f>
        <v>21016</v>
      </c>
      <c r="D350" s="51">
        <f t="shared" si="9"/>
        <v>903</v>
      </c>
    </row>
    <row r="351" spans="1:4" x14ac:dyDescent="0.25">
      <c r="A351" s="49"/>
      <c r="B351" s="49"/>
      <c r="C351" s="49"/>
      <c r="D351" s="52"/>
    </row>
    <row r="352" spans="1:4" x14ac:dyDescent="0.25">
      <c r="B352"/>
      <c r="C352"/>
      <c r="D352" s="67"/>
    </row>
    <row r="353" spans="1:4" ht="13" x14ac:dyDescent="0.3">
      <c r="A353" s="62" t="s">
        <v>13</v>
      </c>
      <c r="B353" s="63">
        <f>B35+B70+B105+B140+B175+B210+B245+B280+B315+B350</f>
        <v>206018</v>
      </c>
      <c r="C353" s="63">
        <f t="shared" ref="C353:D353" si="10">C35+C70+C105+C140+C175+C210+C245+C280+C315+C350</f>
        <v>195973</v>
      </c>
      <c r="D353" s="68">
        <f t="shared" si="10"/>
        <v>10045</v>
      </c>
    </row>
    <row r="354" spans="1:4" x14ac:dyDescent="0.25">
      <c r="B354"/>
      <c r="C354"/>
      <c r="D354" s="67"/>
    </row>
    <row r="355" spans="1:4" x14ac:dyDescent="0.25">
      <c r="A355" s="61" t="s">
        <v>18</v>
      </c>
      <c r="C355" s="88">
        <f>C353+D353-B353</f>
        <v>0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3863F-9AD8-42C6-B07B-56A72566F71A}">
  <dimension ref="B1:V268"/>
  <sheetViews>
    <sheetView showGridLines="0" showOutlineSymbols="0" view="pageBreakPreview" zoomScale="60" zoomScaleNormal="100" workbookViewId="0">
      <selection activeCell="C356" sqref="C356"/>
    </sheetView>
  </sheetViews>
  <sheetFormatPr baseColWidth="10" defaultRowHeight="12.75" customHeight="1" x14ac:dyDescent="0.25"/>
  <cols>
    <col min="1" max="2" width="1.1796875" style="162" customWidth="1"/>
    <col min="3" max="3" width="1.26953125" style="162" customWidth="1"/>
    <col min="4" max="4" width="7.26953125" style="162" customWidth="1"/>
    <col min="5" max="5" width="4.1796875" style="162" customWidth="1"/>
    <col min="6" max="6" width="2.54296875" style="162" customWidth="1"/>
    <col min="7" max="7" width="2.453125" style="162" customWidth="1"/>
    <col min="8" max="8" width="1.26953125" style="162" customWidth="1"/>
    <col min="9" max="9" width="1.81640625" style="162" customWidth="1"/>
    <col min="10" max="10" width="3.26953125" style="162" customWidth="1"/>
    <col min="11" max="11" width="10" style="162" customWidth="1"/>
    <col min="12" max="12" width="15.453125" style="162" customWidth="1"/>
    <col min="13" max="13" width="3" style="162" customWidth="1"/>
    <col min="14" max="14" width="2.26953125" style="162" customWidth="1"/>
    <col min="15" max="15" width="8.1796875" style="162" customWidth="1"/>
    <col min="16" max="16" width="2.453125" style="162" customWidth="1"/>
    <col min="17" max="17" width="3.54296875" style="162" customWidth="1"/>
    <col min="18" max="18" width="5.81640625" style="162" customWidth="1"/>
    <col min="19" max="19" width="1.1796875" style="162" customWidth="1"/>
    <col min="20" max="20" width="5.1796875" style="162" customWidth="1"/>
    <col min="21" max="21" width="3.26953125" style="162" customWidth="1"/>
    <col min="22" max="22" width="1.26953125" style="162" customWidth="1"/>
    <col min="23" max="218" width="6.81640625" style="162" customWidth="1"/>
    <col min="219" max="220" width="1.1796875" style="162" customWidth="1"/>
    <col min="221" max="221" width="1.26953125" style="162" customWidth="1"/>
    <col min="222" max="222" width="7.26953125" style="162" customWidth="1"/>
    <col min="223" max="223" width="4.1796875" style="162" customWidth="1"/>
    <col min="224" max="224" width="2.54296875" style="162" customWidth="1"/>
    <col min="225" max="225" width="2.453125" style="162" customWidth="1"/>
    <col min="226" max="226" width="1.26953125" style="162" customWidth="1"/>
    <col min="227" max="227" width="1.81640625" style="162" customWidth="1"/>
    <col min="228" max="228" width="3.26953125" style="162" customWidth="1"/>
    <col min="229" max="229" width="10" style="162" customWidth="1"/>
    <col min="230" max="230" width="15.453125" style="162" customWidth="1"/>
    <col min="231" max="231" width="3" style="162" customWidth="1"/>
    <col min="232" max="232" width="2.26953125" style="162" customWidth="1"/>
    <col min="233" max="233" width="8.1796875" style="162" customWidth="1"/>
    <col min="234" max="234" width="2.453125" style="162" customWidth="1"/>
    <col min="235" max="235" width="3.54296875" style="162" customWidth="1"/>
    <col min="236" max="236" width="5.81640625" style="162" customWidth="1"/>
    <col min="237" max="237" width="1.1796875" style="162" customWidth="1"/>
    <col min="238" max="238" width="5.1796875" style="162" customWidth="1"/>
    <col min="239" max="239" width="3.26953125" style="162" customWidth="1"/>
    <col min="240" max="240" width="1.26953125" style="162" customWidth="1"/>
    <col min="241" max="241" width="2.26953125" style="162" customWidth="1"/>
    <col min="242" max="243" width="1.26953125" style="162" customWidth="1"/>
    <col min="244" max="244" width="11.81640625" style="162" customWidth="1"/>
    <col min="245" max="245" width="1.81640625" style="162" customWidth="1"/>
    <col min="246" max="246" width="2" style="162" customWidth="1"/>
    <col min="247" max="474" width="6.81640625" style="162" customWidth="1"/>
    <col min="475" max="476" width="1.1796875" style="162" customWidth="1"/>
    <col min="477" max="477" width="1.26953125" style="162" customWidth="1"/>
    <col min="478" max="478" width="7.26953125" style="162" customWidth="1"/>
    <col min="479" max="479" width="4.1796875" style="162" customWidth="1"/>
    <col min="480" max="480" width="2.54296875" style="162" customWidth="1"/>
    <col min="481" max="481" width="2.453125" style="162" customWidth="1"/>
    <col min="482" max="482" width="1.26953125" style="162" customWidth="1"/>
    <col min="483" max="483" width="1.81640625" style="162" customWidth="1"/>
    <col min="484" max="484" width="3.26953125" style="162" customWidth="1"/>
    <col min="485" max="485" width="10" style="162" customWidth="1"/>
    <col min="486" max="486" width="15.453125" style="162" customWidth="1"/>
    <col min="487" max="487" width="3" style="162" customWidth="1"/>
    <col min="488" max="488" width="2.26953125" style="162" customWidth="1"/>
    <col min="489" max="489" width="8.1796875" style="162" customWidth="1"/>
    <col min="490" max="490" width="2.453125" style="162" customWidth="1"/>
    <col min="491" max="491" width="3.54296875" style="162" customWidth="1"/>
    <col min="492" max="492" width="5.81640625" style="162" customWidth="1"/>
    <col min="493" max="493" width="1.1796875" style="162" customWidth="1"/>
    <col min="494" max="494" width="5.1796875" style="162" customWidth="1"/>
    <col min="495" max="495" width="3.26953125" style="162" customWidth="1"/>
    <col min="496" max="496" width="1.26953125" style="162" customWidth="1"/>
    <col min="497" max="497" width="2.26953125" style="162" customWidth="1"/>
    <col min="498" max="499" width="1.26953125" style="162" customWidth="1"/>
    <col min="500" max="500" width="11.81640625" style="162" customWidth="1"/>
    <col min="501" max="501" width="1.81640625" style="162" customWidth="1"/>
    <col min="502" max="502" width="2" style="162" customWidth="1"/>
    <col min="503" max="730" width="6.81640625" style="162" customWidth="1"/>
    <col min="731" max="732" width="1.1796875" style="162" customWidth="1"/>
    <col min="733" max="733" width="1.26953125" style="162" customWidth="1"/>
    <col min="734" max="734" width="7.26953125" style="162" customWidth="1"/>
    <col min="735" max="735" width="4.1796875" style="162" customWidth="1"/>
    <col min="736" max="736" width="2.54296875" style="162" customWidth="1"/>
    <col min="737" max="737" width="2.453125" style="162" customWidth="1"/>
    <col min="738" max="738" width="1.26953125" style="162" customWidth="1"/>
    <col min="739" max="739" width="1.81640625" style="162" customWidth="1"/>
    <col min="740" max="740" width="3.26953125" style="162" customWidth="1"/>
    <col min="741" max="741" width="10" style="162" customWidth="1"/>
    <col min="742" max="742" width="15.453125" style="162" customWidth="1"/>
    <col min="743" max="743" width="3" style="162" customWidth="1"/>
    <col min="744" max="744" width="2.26953125" style="162" customWidth="1"/>
    <col min="745" max="745" width="8.1796875" style="162" customWidth="1"/>
    <col min="746" max="746" width="2.453125" style="162" customWidth="1"/>
    <col min="747" max="747" width="3.54296875" style="162" customWidth="1"/>
    <col min="748" max="748" width="5.81640625" style="162" customWidth="1"/>
    <col min="749" max="749" width="1.1796875" style="162" customWidth="1"/>
    <col min="750" max="750" width="5.1796875" style="162" customWidth="1"/>
    <col min="751" max="751" width="3.26953125" style="162" customWidth="1"/>
    <col min="752" max="752" width="1.26953125" style="162" customWidth="1"/>
    <col min="753" max="753" width="2.26953125" style="162" customWidth="1"/>
    <col min="754" max="755" width="1.26953125" style="162" customWidth="1"/>
    <col min="756" max="756" width="11.81640625" style="162" customWidth="1"/>
    <col min="757" max="757" width="1.81640625" style="162" customWidth="1"/>
    <col min="758" max="758" width="2" style="162" customWidth="1"/>
    <col min="759" max="986" width="6.81640625" style="162" customWidth="1"/>
    <col min="987" max="988" width="1.1796875" style="162" customWidth="1"/>
    <col min="989" max="989" width="1.26953125" style="162" customWidth="1"/>
    <col min="990" max="990" width="7.26953125" style="162" customWidth="1"/>
    <col min="991" max="991" width="4.1796875" style="162" customWidth="1"/>
    <col min="992" max="992" width="2.54296875" style="162" customWidth="1"/>
    <col min="993" max="993" width="2.453125" style="162" customWidth="1"/>
    <col min="994" max="994" width="1.26953125" style="162" customWidth="1"/>
    <col min="995" max="995" width="1.81640625" style="162" customWidth="1"/>
    <col min="996" max="996" width="3.26953125" style="162" customWidth="1"/>
    <col min="997" max="997" width="10" style="162" customWidth="1"/>
    <col min="998" max="998" width="15.453125" style="162" customWidth="1"/>
    <col min="999" max="999" width="3" style="162" customWidth="1"/>
    <col min="1000" max="1000" width="2.26953125" style="162" customWidth="1"/>
    <col min="1001" max="1001" width="8.1796875" style="162" customWidth="1"/>
    <col min="1002" max="1002" width="2.453125" style="162" customWidth="1"/>
    <col min="1003" max="1003" width="3.54296875" style="162" customWidth="1"/>
    <col min="1004" max="1004" width="5.81640625" style="162" customWidth="1"/>
    <col min="1005" max="1005" width="1.1796875" style="162" customWidth="1"/>
    <col min="1006" max="1006" width="5.1796875" style="162" customWidth="1"/>
    <col min="1007" max="1007" width="3.26953125" style="162" customWidth="1"/>
    <col min="1008" max="1008" width="1.26953125" style="162" customWidth="1"/>
    <col min="1009" max="1009" width="2.26953125" style="162" customWidth="1"/>
    <col min="1010" max="1011" width="1.26953125" style="162" customWidth="1"/>
    <col min="1012" max="1012" width="11.81640625" style="162" customWidth="1"/>
    <col min="1013" max="1013" width="1.81640625" style="162" customWidth="1"/>
    <col min="1014" max="1014" width="2" style="162" customWidth="1"/>
    <col min="1015" max="1242" width="6.81640625" style="162" customWidth="1"/>
    <col min="1243" max="1244" width="1.1796875" style="162" customWidth="1"/>
    <col min="1245" max="1245" width="1.26953125" style="162" customWidth="1"/>
    <col min="1246" max="1246" width="7.26953125" style="162" customWidth="1"/>
    <col min="1247" max="1247" width="4.1796875" style="162" customWidth="1"/>
    <col min="1248" max="1248" width="2.54296875" style="162" customWidth="1"/>
    <col min="1249" max="1249" width="2.453125" style="162" customWidth="1"/>
    <col min="1250" max="1250" width="1.26953125" style="162" customWidth="1"/>
    <col min="1251" max="1251" width="1.81640625" style="162" customWidth="1"/>
    <col min="1252" max="1252" width="3.26953125" style="162" customWidth="1"/>
    <col min="1253" max="1253" width="10" style="162" customWidth="1"/>
    <col min="1254" max="1254" width="15.453125" style="162" customWidth="1"/>
    <col min="1255" max="1255" width="3" style="162" customWidth="1"/>
    <col min="1256" max="1256" width="2.26953125" style="162" customWidth="1"/>
    <col min="1257" max="1257" width="8.1796875" style="162" customWidth="1"/>
    <col min="1258" max="1258" width="2.453125" style="162" customWidth="1"/>
    <col min="1259" max="1259" width="3.54296875" style="162" customWidth="1"/>
    <col min="1260" max="1260" width="5.81640625" style="162" customWidth="1"/>
    <col min="1261" max="1261" width="1.1796875" style="162" customWidth="1"/>
    <col min="1262" max="1262" width="5.1796875" style="162" customWidth="1"/>
    <col min="1263" max="1263" width="3.26953125" style="162" customWidth="1"/>
    <col min="1264" max="1264" width="1.26953125" style="162" customWidth="1"/>
    <col min="1265" max="1265" width="2.26953125" style="162" customWidth="1"/>
    <col min="1266" max="1267" width="1.26953125" style="162" customWidth="1"/>
    <col min="1268" max="1268" width="11.81640625" style="162" customWidth="1"/>
    <col min="1269" max="1269" width="1.81640625" style="162" customWidth="1"/>
    <col min="1270" max="1270" width="2" style="162" customWidth="1"/>
    <col min="1271" max="1498" width="6.81640625" style="162" customWidth="1"/>
    <col min="1499" max="1500" width="1.1796875" style="162" customWidth="1"/>
    <col min="1501" max="1501" width="1.26953125" style="162" customWidth="1"/>
    <col min="1502" max="1502" width="7.26953125" style="162" customWidth="1"/>
    <col min="1503" max="1503" width="4.1796875" style="162" customWidth="1"/>
    <col min="1504" max="1504" width="2.54296875" style="162" customWidth="1"/>
    <col min="1505" max="1505" width="2.453125" style="162" customWidth="1"/>
    <col min="1506" max="1506" width="1.26953125" style="162" customWidth="1"/>
    <col min="1507" max="1507" width="1.81640625" style="162" customWidth="1"/>
    <col min="1508" max="1508" width="3.26953125" style="162" customWidth="1"/>
    <col min="1509" max="1509" width="10" style="162" customWidth="1"/>
    <col min="1510" max="1510" width="15.453125" style="162" customWidth="1"/>
    <col min="1511" max="1511" width="3" style="162" customWidth="1"/>
    <col min="1512" max="1512" width="2.26953125" style="162" customWidth="1"/>
    <col min="1513" max="1513" width="8.1796875" style="162" customWidth="1"/>
    <col min="1514" max="1514" width="2.453125" style="162" customWidth="1"/>
    <col min="1515" max="1515" width="3.54296875" style="162" customWidth="1"/>
    <col min="1516" max="1516" width="5.81640625" style="162" customWidth="1"/>
    <col min="1517" max="1517" width="1.1796875" style="162" customWidth="1"/>
    <col min="1518" max="1518" width="5.1796875" style="162" customWidth="1"/>
    <col min="1519" max="1519" width="3.26953125" style="162" customWidth="1"/>
    <col min="1520" max="1520" width="1.26953125" style="162" customWidth="1"/>
    <col min="1521" max="1521" width="2.26953125" style="162" customWidth="1"/>
    <col min="1522" max="1523" width="1.26953125" style="162" customWidth="1"/>
    <col min="1524" max="1524" width="11.81640625" style="162" customWidth="1"/>
    <col min="1525" max="1525" width="1.81640625" style="162" customWidth="1"/>
    <col min="1526" max="1526" width="2" style="162" customWidth="1"/>
    <col min="1527" max="1754" width="6.81640625" style="162" customWidth="1"/>
    <col min="1755" max="1756" width="1.1796875" style="162" customWidth="1"/>
    <col min="1757" max="1757" width="1.26953125" style="162" customWidth="1"/>
    <col min="1758" max="1758" width="7.26953125" style="162" customWidth="1"/>
    <col min="1759" max="1759" width="4.1796875" style="162" customWidth="1"/>
    <col min="1760" max="1760" width="2.54296875" style="162" customWidth="1"/>
    <col min="1761" max="1761" width="2.453125" style="162" customWidth="1"/>
    <col min="1762" max="1762" width="1.26953125" style="162" customWidth="1"/>
    <col min="1763" max="1763" width="1.81640625" style="162" customWidth="1"/>
    <col min="1764" max="1764" width="3.26953125" style="162" customWidth="1"/>
    <col min="1765" max="1765" width="10" style="162" customWidth="1"/>
    <col min="1766" max="1766" width="15.453125" style="162" customWidth="1"/>
    <col min="1767" max="1767" width="3" style="162" customWidth="1"/>
    <col min="1768" max="1768" width="2.26953125" style="162" customWidth="1"/>
    <col min="1769" max="1769" width="8.1796875" style="162" customWidth="1"/>
    <col min="1770" max="1770" width="2.453125" style="162" customWidth="1"/>
    <col min="1771" max="1771" width="3.54296875" style="162" customWidth="1"/>
    <col min="1772" max="1772" width="5.81640625" style="162" customWidth="1"/>
    <col min="1773" max="1773" width="1.1796875" style="162" customWidth="1"/>
    <col min="1774" max="1774" width="5.1796875" style="162" customWidth="1"/>
    <col min="1775" max="1775" width="3.26953125" style="162" customWidth="1"/>
    <col min="1776" max="1776" width="1.26953125" style="162" customWidth="1"/>
    <col min="1777" max="1777" width="2.26953125" style="162" customWidth="1"/>
    <col min="1778" max="1779" width="1.26953125" style="162" customWidth="1"/>
    <col min="1780" max="1780" width="11.81640625" style="162" customWidth="1"/>
    <col min="1781" max="1781" width="1.81640625" style="162" customWidth="1"/>
    <col min="1782" max="1782" width="2" style="162" customWidth="1"/>
    <col min="1783" max="2010" width="6.81640625" style="162" customWidth="1"/>
    <col min="2011" max="2012" width="1.1796875" style="162" customWidth="1"/>
    <col min="2013" max="2013" width="1.26953125" style="162" customWidth="1"/>
    <col min="2014" max="2014" width="7.26953125" style="162" customWidth="1"/>
    <col min="2015" max="2015" width="4.1796875" style="162" customWidth="1"/>
    <col min="2016" max="2016" width="2.54296875" style="162" customWidth="1"/>
    <col min="2017" max="2017" width="2.453125" style="162" customWidth="1"/>
    <col min="2018" max="2018" width="1.26953125" style="162" customWidth="1"/>
    <col min="2019" max="2019" width="1.81640625" style="162" customWidth="1"/>
    <col min="2020" max="2020" width="3.26953125" style="162" customWidth="1"/>
    <col min="2021" max="2021" width="10" style="162" customWidth="1"/>
    <col min="2022" max="2022" width="15.453125" style="162" customWidth="1"/>
    <col min="2023" max="2023" width="3" style="162" customWidth="1"/>
    <col min="2024" max="2024" width="2.26953125" style="162" customWidth="1"/>
    <col min="2025" max="2025" width="8.1796875" style="162" customWidth="1"/>
    <col min="2026" max="2026" width="2.453125" style="162" customWidth="1"/>
    <col min="2027" max="2027" width="3.54296875" style="162" customWidth="1"/>
    <col min="2028" max="2028" width="5.81640625" style="162" customWidth="1"/>
    <col min="2029" max="2029" width="1.1796875" style="162" customWidth="1"/>
    <col min="2030" max="2030" width="5.1796875" style="162" customWidth="1"/>
    <col min="2031" max="2031" width="3.26953125" style="162" customWidth="1"/>
    <col min="2032" max="2032" width="1.26953125" style="162" customWidth="1"/>
    <col min="2033" max="2033" width="2.26953125" style="162" customWidth="1"/>
    <col min="2034" max="2035" width="1.26953125" style="162" customWidth="1"/>
    <col min="2036" max="2036" width="11.81640625" style="162" customWidth="1"/>
    <col min="2037" max="2037" width="1.81640625" style="162" customWidth="1"/>
    <col min="2038" max="2038" width="2" style="162" customWidth="1"/>
    <col min="2039" max="2266" width="6.81640625" style="162" customWidth="1"/>
    <col min="2267" max="2268" width="1.1796875" style="162" customWidth="1"/>
    <col min="2269" max="2269" width="1.26953125" style="162" customWidth="1"/>
    <col min="2270" max="2270" width="7.26953125" style="162" customWidth="1"/>
    <col min="2271" max="2271" width="4.1796875" style="162" customWidth="1"/>
    <col min="2272" max="2272" width="2.54296875" style="162" customWidth="1"/>
    <col min="2273" max="2273" width="2.453125" style="162" customWidth="1"/>
    <col min="2274" max="2274" width="1.26953125" style="162" customWidth="1"/>
    <col min="2275" max="2275" width="1.81640625" style="162" customWidth="1"/>
    <col min="2276" max="2276" width="3.26953125" style="162" customWidth="1"/>
    <col min="2277" max="2277" width="10" style="162" customWidth="1"/>
    <col min="2278" max="2278" width="15.453125" style="162" customWidth="1"/>
    <col min="2279" max="2279" width="3" style="162" customWidth="1"/>
    <col min="2280" max="2280" width="2.26953125" style="162" customWidth="1"/>
    <col min="2281" max="2281" width="8.1796875" style="162" customWidth="1"/>
    <col min="2282" max="2282" width="2.453125" style="162" customWidth="1"/>
    <col min="2283" max="2283" width="3.54296875" style="162" customWidth="1"/>
    <col min="2284" max="2284" width="5.81640625" style="162" customWidth="1"/>
    <col min="2285" max="2285" width="1.1796875" style="162" customWidth="1"/>
    <col min="2286" max="2286" width="5.1796875" style="162" customWidth="1"/>
    <col min="2287" max="2287" width="3.26953125" style="162" customWidth="1"/>
    <col min="2288" max="2288" width="1.26953125" style="162" customWidth="1"/>
    <col min="2289" max="2289" width="2.26953125" style="162" customWidth="1"/>
    <col min="2290" max="2291" width="1.26953125" style="162" customWidth="1"/>
    <col min="2292" max="2292" width="11.81640625" style="162" customWidth="1"/>
    <col min="2293" max="2293" width="1.81640625" style="162" customWidth="1"/>
    <col min="2294" max="2294" width="2" style="162" customWidth="1"/>
    <col min="2295" max="2522" width="6.81640625" style="162" customWidth="1"/>
    <col min="2523" max="2524" width="1.1796875" style="162" customWidth="1"/>
    <col min="2525" max="2525" width="1.26953125" style="162" customWidth="1"/>
    <col min="2526" max="2526" width="7.26953125" style="162" customWidth="1"/>
    <col min="2527" max="2527" width="4.1796875" style="162" customWidth="1"/>
    <col min="2528" max="2528" width="2.54296875" style="162" customWidth="1"/>
    <col min="2529" max="2529" width="2.453125" style="162" customWidth="1"/>
    <col min="2530" max="2530" width="1.26953125" style="162" customWidth="1"/>
    <col min="2531" max="2531" width="1.81640625" style="162" customWidth="1"/>
    <col min="2532" max="2532" width="3.26953125" style="162" customWidth="1"/>
    <col min="2533" max="2533" width="10" style="162" customWidth="1"/>
    <col min="2534" max="2534" width="15.453125" style="162" customWidth="1"/>
    <col min="2535" max="2535" width="3" style="162" customWidth="1"/>
    <col min="2536" max="2536" width="2.26953125" style="162" customWidth="1"/>
    <col min="2537" max="2537" width="8.1796875" style="162" customWidth="1"/>
    <col min="2538" max="2538" width="2.453125" style="162" customWidth="1"/>
    <col min="2539" max="2539" width="3.54296875" style="162" customWidth="1"/>
    <col min="2540" max="2540" width="5.81640625" style="162" customWidth="1"/>
    <col min="2541" max="2541" width="1.1796875" style="162" customWidth="1"/>
    <col min="2542" max="2542" width="5.1796875" style="162" customWidth="1"/>
    <col min="2543" max="2543" width="3.26953125" style="162" customWidth="1"/>
    <col min="2544" max="2544" width="1.26953125" style="162" customWidth="1"/>
    <col min="2545" max="2545" width="2.26953125" style="162" customWidth="1"/>
    <col min="2546" max="2547" width="1.26953125" style="162" customWidth="1"/>
    <col min="2548" max="2548" width="11.81640625" style="162" customWidth="1"/>
    <col min="2549" max="2549" width="1.81640625" style="162" customWidth="1"/>
    <col min="2550" max="2550" width="2" style="162" customWidth="1"/>
    <col min="2551" max="2778" width="6.81640625" style="162" customWidth="1"/>
    <col min="2779" max="2780" width="1.1796875" style="162" customWidth="1"/>
    <col min="2781" max="2781" width="1.26953125" style="162" customWidth="1"/>
    <col min="2782" max="2782" width="7.26953125" style="162" customWidth="1"/>
    <col min="2783" max="2783" width="4.1796875" style="162" customWidth="1"/>
    <col min="2784" max="2784" width="2.54296875" style="162" customWidth="1"/>
    <col min="2785" max="2785" width="2.453125" style="162" customWidth="1"/>
    <col min="2786" max="2786" width="1.26953125" style="162" customWidth="1"/>
    <col min="2787" max="2787" width="1.81640625" style="162" customWidth="1"/>
    <col min="2788" max="2788" width="3.26953125" style="162" customWidth="1"/>
    <col min="2789" max="2789" width="10" style="162" customWidth="1"/>
    <col min="2790" max="2790" width="15.453125" style="162" customWidth="1"/>
    <col min="2791" max="2791" width="3" style="162" customWidth="1"/>
    <col min="2792" max="2792" width="2.26953125" style="162" customWidth="1"/>
    <col min="2793" max="2793" width="8.1796875" style="162" customWidth="1"/>
    <col min="2794" max="2794" width="2.453125" style="162" customWidth="1"/>
    <col min="2795" max="2795" width="3.54296875" style="162" customWidth="1"/>
    <col min="2796" max="2796" width="5.81640625" style="162" customWidth="1"/>
    <col min="2797" max="2797" width="1.1796875" style="162" customWidth="1"/>
    <col min="2798" max="2798" width="5.1796875" style="162" customWidth="1"/>
    <col min="2799" max="2799" width="3.26953125" style="162" customWidth="1"/>
    <col min="2800" max="2800" width="1.26953125" style="162" customWidth="1"/>
    <col min="2801" max="2801" width="2.26953125" style="162" customWidth="1"/>
    <col min="2802" max="2803" width="1.26953125" style="162" customWidth="1"/>
    <col min="2804" max="2804" width="11.81640625" style="162" customWidth="1"/>
    <col min="2805" max="2805" width="1.81640625" style="162" customWidth="1"/>
    <col min="2806" max="2806" width="2" style="162" customWidth="1"/>
    <col min="2807" max="3034" width="6.81640625" style="162" customWidth="1"/>
    <col min="3035" max="3036" width="1.1796875" style="162" customWidth="1"/>
    <col min="3037" max="3037" width="1.26953125" style="162" customWidth="1"/>
    <col min="3038" max="3038" width="7.26953125" style="162" customWidth="1"/>
    <col min="3039" max="3039" width="4.1796875" style="162" customWidth="1"/>
    <col min="3040" max="3040" width="2.54296875" style="162" customWidth="1"/>
    <col min="3041" max="3041" width="2.453125" style="162" customWidth="1"/>
    <col min="3042" max="3042" width="1.26953125" style="162" customWidth="1"/>
    <col min="3043" max="3043" width="1.81640625" style="162" customWidth="1"/>
    <col min="3044" max="3044" width="3.26953125" style="162" customWidth="1"/>
    <col min="3045" max="3045" width="10" style="162" customWidth="1"/>
    <col min="3046" max="3046" width="15.453125" style="162" customWidth="1"/>
    <col min="3047" max="3047" width="3" style="162" customWidth="1"/>
    <col min="3048" max="3048" width="2.26953125" style="162" customWidth="1"/>
    <col min="3049" max="3049" width="8.1796875" style="162" customWidth="1"/>
    <col min="3050" max="3050" width="2.453125" style="162" customWidth="1"/>
    <col min="3051" max="3051" width="3.54296875" style="162" customWidth="1"/>
    <col min="3052" max="3052" width="5.81640625" style="162" customWidth="1"/>
    <col min="3053" max="3053" width="1.1796875" style="162" customWidth="1"/>
    <col min="3054" max="3054" width="5.1796875" style="162" customWidth="1"/>
    <col min="3055" max="3055" width="3.26953125" style="162" customWidth="1"/>
    <col min="3056" max="3056" width="1.26953125" style="162" customWidth="1"/>
    <col min="3057" max="3057" width="2.26953125" style="162" customWidth="1"/>
    <col min="3058" max="3059" width="1.26953125" style="162" customWidth="1"/>
    <col min="3060" max="3060" width="11.81640625" style="162" customWidth="1"/>
    <col min="3061" max="3061" width="1.81640625" style="162" customWidth="1"/>
    <col min="3062" max="3062" width="2" style="162" customWidth="1"/>
    <col min="3063" max="3290" width="6.81640625" style="162" customWidth="1"/>
    <col min="3291" max="3292" width="1.1796875" style="162" customWidth="1"/>
    <col min="3293" max="3293" width="1.26953125" style="162" customWidth="1"/>
    <col min="3294" max="3294" width="7.26953125" style="162" customWidth="1"/>
    <col min="3295" max="3295" width="4.1796875" style="162" customWidth="1"/>
    <col min="3296" max="3296" width="2.54296875" style="162" customWidth="1"/>
    <col min="3297" max="3297" width="2.453125" style="162" customWidth="1"/>
    <col min="3298" max="3298" width="1.26953125" style="162" customWidth="1"/>
    <col min="3299" max="3299" width="1.81640625" style="162" customWidth="1"/>
    <col min="3300" max="3300" width="3.26953125" style="162" customWidth="1"/>
    <col min="3301" max="3301" width="10" style="162" customWidth="1"/>
    <col min="3302" max="3302" width="15.453125" style="162" customWidth="1"/>
    <col min="3303" max="3303" width="3" style="162" customWidth="1"/>
    <col min="3304" max="3304" width="2.26953125" style="162" customWidth="1"/>
    <col min="3305" max="3305" width="8.1796875" style="162" customWidth="1"/>
    <col min="3306" max="3306" width="2.453125" style="162" customWidth="1"/>
    <col min="3307" max="3307" width="3.54296875" style="162" customWidth="1"/>
    <col min="3308" max="3308" width="5.81640625" style="162" customWidth="1"/>
    <col min="3309" max="3309" width="1.1796875" style="162" customWidth="1"/>
    <col min="3310" max="3310" width="5.1796875" style="162" customWidth="1"/>
    <col min="3311" max="3311" width="3.26953125" style="162" customWidth="1"/>
    <col min="3312" max="3312" width="1.26953125" style="162" customWidth="1"/>
    <col min="3313" max="3313" width="2.26953125" style="162" customWidth="1"/>
    <col min="3314" max="3315" width="1.26953125" style="162" customWidth="1"/>
    <col min="3316" max="3316" width="11.81640625" style="162" customWidth="1"/>
    <col min="3317" max="3317" width="1.81640625" style="162" customWidth="1"/>
    <col min="3318" max="3318" width="2" style="162" customWidth="1"/>
    <col min="3319" max="3546" width="6.81640625" style="162" customWidth="1"/>
    <col min="3547" max="3548" width="1.1796875" style="162" customWidth="1"/>
    <col min="3549" max="3549" width="1.26953125" style="162" customWidth="1"/>
    <col min="3550" max="3550" width="7.26953125" style="162" customWidth="1"/>
    <col min="3551" max="3551" width="4.1796875" style="162" customWidth="1"/>
    <col min="3552" max="3552" width="2.54296875" style="162" customWidth="1"/>
    <col min="3553" max="3553" width="2.453125" style="162" customWidth="1"/>
    <col min="3554" max="3554" width="1.26953125" style="162" customWidth="1"/>
    <col min="3555" max="3555" width="1.81640625" style="162" customWidth="1"/>
    <col min="3556" max="3556" width="3.26953125" style="162" customWidth="1"/>
    <col min="3557" max="3557" width="10" style="162" customWidth="1"/>
    <col min="3558" max="3558" width="15.453125" style="162" customWidth="1"/>
    <col min="3559" max="3559" width="3" style="162" customWidth="1"/>
    <col min="3560" max="3560" width="2.26953125" style="162" customWidth="1"/>
    <col min="3561" max="3561" width="8.1796875" style="162" customWidth="1"/>
    <col min="3562" max="3562" width="2.453125" style="162" customWidth="1"/>
    <col min="3563" max="3563" width="3.54296875" style="162" customWidth="1"/>
    <col min="3564" max="3564" width="5.81640625" style="162" customWidth="1"/>
    <col min="3565" max="3565" width="1.1796875" style="162" customWidth="1"/>
    <col min="3566" max="3566" width="5.1796875" style="162" customWidth="1"/>
    <col min="3567" max="3567" width="3.26953125" style="162" customWidth="1"/>
    <col min="3568" max="3568" width="1.26953125" style="162" customWidth="1"/>
    <col min="3569" max="3569" width="2.26953125" style="162" customWidth="1"/>
    <col min="3570" max="3571" width="1.26953125" style="162" customWidth="1"/>
    <col min="3572" max="3572" width="11.81640625" style="162" customWidth="1"/>
    <col min="3573" max="3573" width="1.81640625" style="162" customWidth="1"/>
    <col min="3574" max="3574" width="2" style="162" customWidth="1"/>
    <col min="3575" max="3802" width="6.81640625" style="162" customWidth="1"/>
    <col min="3803" max="3804" width="1.1796875" style="162" customWidth="1"/>
    <col min="3805" max="3805" width="1.26953125" style="162" customWidth="1"/>
    <col min="3806" max="3806" width="7.26953125" style="162" customWidth="1"/>
    <col min="3807" max="3807" width="4.1796875" style="162" customWidth="1"/>
    <col min="3808" max="3808" width="2.54296875" style="162" customWidth="1"/>
    <col min="3809" max="3809" width="2.453125" style="162" customWidth="1"/>
    <col min="3810" max="3810" width="1.26953125" style="162" customWidth="1"/>
    <col min="3811" max="3811" width="1.81640625" style="162" customWidth="1"/>
    <col min="3812" max="3812" width="3.26953125" style="162" customWidth="1"/>
    <col min="3813" max="3813" width="10" style="162" customWidth="1"/>
    <col min="3814" max="3814" width="15.453125" style="162" customWidth="1"/>
    <col min="3815" max="3815" width="3" style="162" customWidth="1"/>
    <col min="3816" max="3816" width="2.26953125" style="162" customWidth="1"/>
    <col min="3817" max="3817" width="8.1796875" style="162" customWidth="1"/>
    <col min="3818" max="3818" width="2.453125" style="162" customWidth="1"/>
    <col min="3819" max="3819" width="3.54296875" style="162" customWidth="1"/>
    <col min="3820" max="3820" width="5.81640625" style="162" customWidth="1"/>
    <col min="3821" max="3821" width="1.1796875" style="162" customWidth="1"/>
    <col min="3822" max="3822" width="5.1796875" style="162" customWidth="1"/>
    <col min="3823" max="3823" width="3.26953125" style="162" customWidth="1"/>
    <col min="3824" max="3824" width="1.26953125" style="162" customWidth="1"/>
    <col min="3825" max="3825" width="2.26953125" style="162" customWidth="1"/>
    <col min="3826" max="3827" width="1.26953125" style="162" customWidth="1"/>
    <col min="3828" max="3828" width="11.81640625" style="162" customWidth="1"/>
    <col min="3829" max="3829" width="1.81640625" style="162" customWidth="1"/>
    <col min="3830" max="3830" width="2" style="162" customWidth="1"/>
    <col min="3831" max="4058" width="6.81640625" style="162" customWidth="1"/>
    <col min="4059" max="4060" width="1.1796875" style="162" customWidth="1"/>
    <col min="4061" max="4061" width="1.26953125" style="162" customWidth="1"/>
    <col min="4062" max="4062" width="7.26953125" style="162" customWidth="1"/>
    <col min="4063" max="4063" width="4.1796875" style="162" customWidth="1"/>
    <col min="4064" max="4064" width="2.54296875" style="162" customWidth="1"/>
    <col min="4065" max="4065" width="2.453125" style="162" customWidth="1"/>
    <col min="4066" max="4066" width="1.26953125" style="162" customWidth="1"/>
    <col min="4067" max="4067" width="1.81640625" style="162" customWidth="1"/>
    <col min="4068" max="4068" width="3.26953125" style="162" customWidth="1"/>
    <col min="4069" max="4069" width="10" style="162" customWidth="1"/>
    <col min="4070" max="4070" width="15.453125" style="162" customWidth="1"/>
    <col min="4071" max="4071" width="3" style="162" customWidth="1"/>
    <col min="4072" max="4072" width="2.26953125" style="162" customWidth="1"/>
    <col min="4073" max="4073" width="8.1796875" style="162" customWidth="1"/>
    <col min="4074" max="4074" width="2.453125" style="162" customWidth="1"/>
    <col min="4075" max="4075" width="3.54296875" style="162" customWidth="1"/>
    <col min="4076" max="4076" width="5.81640625" style="162" customWidth="1"/>
    <col min="4077" max="4077" width="1.1796875" style="162" customWidth="1"/>
    <col min="4078" max="4078" width="5.1796875" style="162" customWidth="1"/>
    <col min="4079" max="4079" width="3.26953125" style="162" customWidth="1"/>
    <col min="4080" max="4080" width="1.26953125" style="162" customWidth="1"/>
    <col min="4081" max="4081" width="2.26953125" style="162" customWidth="1"/>
    <col min="4082" max="4083" width="1.26953125" style="162" customWidth="1"/>
    <col min="4084" max="4084" width="11.81640625" style="162" customWidth="1"/>
    <col min="4085" max="4085" width="1.81640625" style="162" customWidth="1"/>
    <col min="4086" max="4086" width="2" style="162" customWidth="1"/>
    <col min="4087" max="4314" width="6.81640625" style="162" customWidth="1"/>
    <col min="4315" max="4316" width="1.1796875" style="162" customWidth="1"/>
    <col min="4317" max="4317" width="1.26953125" style="162" customWidth="1"/>
    <col min="4318" max="4318" width="7.26953125" style="162" customWidth="1"/>
    <col min="4319" max="4319" width="4.1796875" style="162" customWidth="1"/>
    <col min="4320" max="4320" width="2.54296875" style="162" customWidth="1"/>
    <col min="4321" max="4321" width="2.453125" style="162" customWidth="1"/>
    <col min="4322" max="4322" width="1.26953125" style="162" customWidth="1"/>
    <col min="4323" max="4323" width="1.81640625" style="162" customWidth="1"/>
    <col min="4324" max="4324" width="3.26953125" style="162" customWidth="1"/>
    <col min="4325" max="4325" width="10" style="162" customWidth="1"/>
    <col min="4326" max="4326" width="15.453125" style="162" customWidth="1"/>
    <col min="4327" max="4327" width="3" style="162" customWidth="1"/>
    <col min="4328" max="4328" width="2.26953125" style="162" customWidth="1"/>
    <col min="4329" max="4329" width="8.1796875" style="162" customWidth="1"/>
    <col min="4330" max="4330" width="2.453125" style="162" customWidth="1"/>
    <col min="4331" max="4331" width="3.54296875" style="162" customWidth="1"/>
    <col min="4332" max="4332" width="5.81640625" style="162" customWidth="1"/>
    <col min="4333" max="4333" width="1.1796875" style="162" customWidth="1"/>
    <col min="4334" max="4334" width="5.1796875" style="162" customWidth="1"/>
    <col min="4335" max="4335" width="3.26953125" style="162" customWidth="1"/>
    <col min="4336" max="4336" width="1.26953125" style="162" customWidth="1"/>
    <col min="4337" max="4337" width="2.26953125" style="162" customWidth="1"/>
    <col min="4338" max="4339" width="1.26953125" style="162" customWidth="1"/>
    <col min="4340" max="4340" width="11.81640625" style="162" customWidth="1"/>
    <col min="4341" max="4341" width="1.81640625" style="162" customWidth="1"/>
    <col min="4342" max="4342" width="2" style="162" customWidth="1"/>
    <col min="4343" max="4570" width="6.81640625" style="162" customWidth="1"/>
    <col min="4571" max="4572" width="1.1796875" style="162" customWidth="1"/>
    <col min="4573" max="4573" width="1.26953125" style="162" customWidth="1"/>
    <col min="4574" max="4574" width="7.26953125" style="162" customWidth="1"/>
    <col min="4575" max="4575" width="4.1796875" style="162" customWidth="1"/>
    <col min="4576" max="4576" width="2.54296875" style="162" customWidth="1"/>
    <col min="4577" max="4577" width="2.453125" style="162" customWidth="1"/>
    <col min="4578" max="4578" width="1.26953125" style="162" customWidth="1"/>
    <col min="4579" max="4579" width="1.81640625" style="162" customWidth="1"/>
    <col min="4580" max="4580" width="3.26953125" style="162" customWidth="1"/>
    <col min="4581" max="4581" width="10" style="162" customWidth="1"/>
    <col min="4582" max="4582" width="15.453125" style="162" customWidth="1"/>
    <col min="4583" max="4583" width="3" style="162" customWidth="1"/>
    <col min="4584" max="4584" width="2.26953125" style="162" customWidth="1"/>
    <col min="4585" max="4585" width="8.1796875" style="162" customWidth="1"/>
    <col min="4586" max="4586" width="2.453125" style="162" customWidth="1"/>
    <col min="4587" max="4587" width="3.54296875" style="162" customWidth="1"/>
    <col min="4588" max="4588" width="5.81640625" style="162" customWidth="1"/>
    <col min="4589" max="4589" width="1.1796875" style="162" customWidth="1"/>
    <col min="4590" max="4590" width="5.1796875" style="162" customWidth="1"/>
    <col min="4591" max="4591" width="3.26953125" style="162" customWidth="1"/>
    <col min="4592" max="4592" width="1.26953125" style="162" customWidth="1"/>
    <col min="4593" max="4593" width="2.26953125" style="162" customWidth="1"/>
    <col min="4594" max="4595" width="1.26953125" style="162" customWidth="1"/>
    <col min="4596" max="4596" width="11.81640625" style="162" customWidth="1"/>
    <col min="4597" max="4597" width="1.81640625" style="162" customWidth="1"/>
    <col min="4598" max="4598" width="2" style="162" customWidth="1"/>
    <col min="4599" max="4826" width="6.81640625" style="162" customWidth="1"/>
    <col min="4827" max="4828" width="1.1796875" style="162" customWidth="1"/>
    <col min="4829" max="4829" width="1.26953125" style="162" customWidth="1"/>
    <col min="4830" max="4830" width="7.26953125" style="162" customWidth="1"/>
    <col min="4831" max="4831" width="4.1796875" style="162" customWidth="1"/>
    <col min="4832" max="4832" width="2.54296875" style="162" customWidth="1"/>
    <col min="4833" max="4833" width="2.453125" style="162" customWidth="1"/>
    <col min="4834" max="4834" width="1.26953125" style="162" customWidth="1"/>
    <col min="4835" max="4835" width="1.81640625" style="162" customWidth="1"/>
    <col min="4836" max="4836" width="3.26953125" style="162" customWidth="1"/>
    <col min="4837" max="4837" width="10" style="162" customWidth="1"/>
    <col min="4838" max="4838" width="15.453125" style="162" customWidth="1"/>
    <col min="4839" max="4839" width="3" style="162" customWidth="1"/>
    <col min="4840" max="4840" width="2.26953125" style="162" customWidth="1"/>
    <col min="4841" max="4841" width="8.1796875" style="162" customWidth="1"/>
    <col min="4842" max="4842" width="2.453125" style="162" customWidth="1"/>
    <col min="4843" max="4843" width="3.54296875" style="162" customWidth="1"/>
    <col min="4844" max="4844" width="5.81640625" style="162" customWidth="1"/>
    <col min="4845" max="4845" width="1.1796875" style="162" customWidth="1"/>
    <col min="4846" max="4846" width="5.1796875" style="162" customWidth="1"/>
    <col min="4847" max="4847" width="3.26953125" style="162" customWidth="1"/>
    <col min="4848" max="4848" width="1.26953125" style="162" customWidth="1"/>
    <col min="4849" max="4849" width="2.26953125" style="162" customWidth="1"/>
    <col min="4850" max="4851" width="1.26953125" style="162" customWidth="1"/>
    <col min="4852" max="4852" width="11.81640625" style="162" customWidth="1"/>
    <col min="4853" max="4853" width="1.81640625" style="162" customWidth="1"/>
    <col min="4854" max="4854" width="2" style="162" customWidth="1"/>
    <col min="4855" max="5082" width="6.81640625" style="162" customWidth="1"/>
    <col min="5083" max="5084" width="1.1796875" style="162" customWidth="1"/>
    <col min="5085" max="5085" width="1.26953125" style="162" customWidth="1"/>
    <col min="5086" max="5086" width="7.26953125" style="162" customWidth="1"/>
    <col min="5087" max="5087" width="4.1796875" style="162" customWidth="1"/>
    <col min="5088" max="5088" width="2.54296875" style="162" customWidth="1"/>
    <col min="5089" max="5089" width="2.453125" style="162" customWidth="1"/>
    <col min="5090" max="5090" width="1.26953125" style="162" customWidth="1"/>
    <col min="5091" max="5091" width="1.81640625" style="162" customWidth="1"/>
    <col min="5092" max="5092" width="3.26953125" style="162" customWidth="1"/>
    <col min="5093" max="5093" width="10" style="162" customWidth="1"/>
    <col min="5094" max="5094" width="15.453125" style="162" customWidth="1"/>
    <col min="5095" max="5095" width="3" style="162" customWidth="1"/>
    <col min="5096" max="5096" width="2.26953125" style="162" customWidth="1"/>
    <col min="5097" max="5097" width="8.1796875" style="162" customWidth="1"/>
    <col min="5098" max="5098" width="2.453125" style="162" customWidth="1"/>
    <col min="5099" max="5099" width="3.54296875" style="162" customWidth="1"/>
    <col min="5100" max="5100" width="5.81640625" style="162" customWidth="1"/>
    <col min="5101" max="5101" width="1.1796875" style="162" customWidth="1"/>
    <col min="5102" max="5102" width="5.1796875" style="162" customWidth="1"/>
    <col min="5103" max="5103" width="3.26953125" style="162" customWidth="1"/>
    <col min="5104" max="5104" width="1.26953125" style="162" customWidth="1"/>
    <col min="5105" max="5105" width="2.26953125" style="162" customWidth="1"/>
    <col min="5106" max="5107" width="1.26953125" style="162" customWidth="1"/>
    <col min="5108" max="5108" width="11.81640625" style="162" customWidth="1"/>
    <col min="5109" max="5109" width="1.81640625" style="162" customWidth="1"/>
    <col min="5110" max="5110" width="2" style="162" customWidth="1"/>
    <col min="5111" max="5338" width="6.81640625" style="162" customWidth="1"/>
    <col min="5339" max="5340" width="1.1796875" style="162" customWidth="1"/>
    <col min="5341" max="5341" width="1.26953125" style="162" customWidth="1"/>
    <col min="5342" max="5342" width="7.26953125" style="162" customWidth="1"/>
    <col min="5343" max="5343" width="4.1796875" style="162" customWidth="1"/>
    <col min="5344" max="5344" width="2.54296875" style="162" customWidth="1"/>
    <col min="5345" max="5345" width="2.453125" style="162" customWidth="1"/>
    <col min="5346" max="5346" width="1.26953125" style="162" customWidth="1"/>
    <col min="5347" max="5347" width="1.81640625" style="162" customWidth="1"/>
    <col min="5348" max="5348" width="3.26953125" style="162" customWidth="1"/>
    <col min="5349" max="5349" width="10" style="162" customWidth="1"/>
    <col min="5350" max="5350" width="15.453125" style="162" customWidth="1"/>
    <col min="5351" max="5351" width="3" style="162" customWidth="1"/>
    <col min="5352" max="5352" width="2.26953125" style="162" customWidth="1"/>
    <col min="5353" max="5353" width="8.1796875" style="162" customWidth="1"/>
    <col min="5354" max="5354" width="2.453125" style="162" customWidth="1"/>
    <col min="5355" max="5355" width="3.54296875" style="162" customWidth="1"/>
    <col min="5356" max="5356" width="5.81640625" style="162" customWidth="1"/>
    <col min="5357" max="5357" width="1.1796875" style="162" customWidth="1"/>
    <col min="5358" max="5358" width="5.1796875" style="162" customWidth="1"/>
    <col min="5359" max="5359" width="3.26953125" style="162" customWidth="1"/>
    <col min="5360" max="5360" width="1.26953125" style="162" customWidth="1"/>
    <col min="5361" max="5361" width="2.26953125" style="162" customWidth="1"/>
    <col min="5362" max="5363" width="1.26953125" style="162" customWidth="1"/>
    <col min="5364" max="5364" width="11.81640625" style="162" customWidth="1"/>
    <col min="5365" max="5365" width="1.81640625" style="162" customWidth="1"/>
    <col min="5366" max="5366" width="2" style="162" customWidth="1"/>
    <col min="5367" max="5594" width="6.81640625" style="162" customWidth="1"/>
    <col min="5595" max="5596" width="1.1796875" style="162" customWidth="1"/>
    <col min="5597" max="5597" width="1.26953125" style="162" customWidth="1"/>
    <col min="5598" max="5598" width="7.26953125" style="162" customWidth="1"/>
    <col min="5599" max="5599" width="4.1796875" style="162" customWidth="1"/>
    <col min="5600" max="5600" width="2.54296875" style="162" customWidth="1"/>
    <col min="5601" max="5601" width="2.453125" style="162" customWidth="1"/>
    <col min="5602" max="5602" width="1.26953125" style="162" customWidth="1"/>
    <col min="5603" max="5603" width="1.81640625" style="162" customWidth="1"/>
    <col min="5604" max="5604" width="3.26953125" style="162" customWidth="1"/>
    <col min="5605" max="5605" width="10" style="162" customWidth="1"/>
    <col min="5606" max="5606" width="15.453125" style="162" customWidth="1"/>
    <col min="5607" max="5607" width="3" style="162" customWidth="1"/>
    <col min="5608" max="5608" width="2.26953125" style="162" customWidth="1"/>
    <col min="5609" max="5609" width="8.1796875" style="162" customWidth="1"/>
    <col min="5610" max="5610" width="2.453125" style="162" customWidth="1"/>
    <col min="5611" max="5611" width="3.54296875" style="162" customWidth="1"/>
    <col min="5612" max="5612" width="5.81640625" style="162" customWidth="1"/>
    <col min="5613" max="5613" width="1.1796875" style="162" customWidth="1"/>
    <col min="5614" max="5614" width="5.1796875" style="162" customWidth="1"/>
    <col min="5615" max="5615" width="3.26953125" style="162" customWidth="1"/>
    <col min="5616" max="5616" width="1.26953125" style="162" customWidth="1"/>
    <col min="5617" max="5617" width="2.26953125" style="162" customWidth="1"/>
    <col min="5618" max="5619" width="1.26953125" style="162" customWidth="1"/>
    <col min="5620" max="5620" width="11.81640625" style="162" customWidth="1"/>
    <col min="5621" max="5621" width="1.81640625" style="162" customWidth="1"/>
    <col min="5622" max="5622" width="2" style="162" customWidth="1"/>
    <col min="5623" max="5850" width="6.81640625" style="162" customWidth="1"/>
    <col min="5851" max="5852" width="1.1796875" style="162" customWidth="1"/>
    <col min="5853" max="5853" width="1.26953125" style="162" customWidth="1"/>
    <col min="5854" max="5854" width="7.26953125" style="162" customWidth="1"/>
    <col min="5855" max="5855" width="4.1796875" style="162" customWidth="1"/>
    <col min="5856" max="5856" width="2.54296875" style="162" customWidth="1"/>
    <col min="5857" max="5857" width="2.453125" style="162" customWidth="1"/>
    <col min="5858" max="5858" width="1.26953125" style="162" customWidth="1"/>
    <col min="5859" max="5859" width="1.81640625" style="162" customWidth="1"/>
    <col min="5860" max="5860" width="3.26953125" style="162" customWidth="1"/>
    <col min="5861" max="5861" width="10" style="162" customWidth="1"/>
    <col min="5862" max="5862" width="15.453125" style="162" customWidth="1"/>
    <col min="5863" max="5863" width="3" style="162" customWidth="1"/>
    <col min="5864" max="5864" width="2.26953125" style="162" customWidth="1"/>
    <col min="5865" max="5865" width="8.1796875" style="162" customWidth="1"/>
    <col min="5866" max="5866" width="2.453125" style="162" customWidth="1"/>
    <col min="5867" max="5867" width="3.54296875" style="162" customWidth="1"/>
    <col min="5868" max="5868" width="5.81640625" style="162" customWidth="1"/>
    <col min="5869" max="5869" width="1.1796875" style="162" customWidth="1"/>
    <col min="5870" max="5870" width="5.1796875" style="162" customWidth="1"/>
    <col min="5871" max="5871" width="3.26953125" style="162" customWidth="1"/>
    <col min="5872" max="5872" width="1.26953125" style="162" customWidth="1"/>
    <col min="5873" max="5873" width="2.26953125" style="162" customWidth="1"/>
    <col min="5874" max="5875" width="1.26953125" style="162" customWidth="1"/>
    <col min="5876" max="5876" width="11.81640625" style="162" customWidth="1"/>
    <col min="5877" max="5877" width="1.81640625" style="162" customWidth="1"/>
    <col min="5878" max="5878" width="2" style="162" customWidth="1"/>
    <col min="5879" max="6106" width="6.81640625" style="162" customWidth="1"/>
    <col min="6107" max="6108" width="1.1796875" style="162" customWidth="1"/>
    <col min="6109" max="6109" width="1.26953125" style="162" customWidth="1"/>
    <col min="6110" max="6110" width="7.26953125" style="162" customWidth="1"/>
    <col min="6111" max="6111" width="4.1796875" style="162" customWidth="1"/>
    <col min="6112" max="6112" width="2.54296875" style="162" customWidth="1"/>
    <col min="6113" max="6113" width="2.453125" style="162" customWidth="1"/>
    <col min="6114" max="6114" width="1.26953125" style="162" customWidth="1"/>
    <col min="6115" max="6115" width="1.81640625" style="162" customWidth="1"/>
    <col min="6116" max="6116" width="3.26953125" style="162" customWidth="1"/>
    <col min="6117" max="6117" width="10" style="162" customWidth="1"/>
    <col min="6118" max="6118" width="15.453125" style="162" customWidth="1"/>
    <col min="6119" max="6119" width="3" style="162" customWidth="1"/>
    <col min="6120" max="6120" width="2.26953125" style="162" customWidth="1"/>
    <col min="6121" max="6121" width="8.1796875" style="162" customWidth="1"/>
    <col min="6122" max="6122" width="2.453125" style="162" customWidth="1"/>
    <col min="6123" max="6123" width="3.54296875" style="162" customWidth="1"/>
    <col min="6124" max="6124" width="5.81640625" style="162" customWidth="1"/>
    <col min="6125" max="6125" width="1.1796875" style="162" customWidth="1"/>
    <col min="6126" max="6126" width="5.1796875" style="162" customWidth="1"/>
    <col min="6127" max="6127" width="3.26953125" style="162" customWidth="1"/>
    <col min="6128" max="6128" width="1.26953125" style="162" customWidth="1"/>
    <col min="6129" max="6129" width="2.26953125" style="162" customWidth="1"/>
    <col min="6130" max="6131" width="1.26953125" style="162" customWidth="1"/>
    <col min="6132" max="6132" width="11.81640625" style="162" customWidth="1"/>
    <col min="6133" max="6133" width="1.81640625" style="162" customWidth="1"/>
    <col min="6134" max="6134" width="2" style="162" customWidth="1"/>
    <col min="6135" max="6362" width="6.81640625" style="162" customWidth="1"/>
    <col min="6363" max="6364" width="1.1796875" style="162" customWidth="1"/>
    <col min="6365" max="6365" width="1.26953125" style="162" customWidth="1"/>
    <col min="6366" max="6366" width="7.26953125" style="162" customWidth="1"/>
    <col min="6367" max="6367" width="4.1796875" style="162" customWidth="1"/>
    <col min="6368" max="6368" width="2.54296875" style="162" customWidth="1"/>
    <col min="6369" max="6369" width="2.453125" style="162" customWidth="1"/>
    <col min="6370" max="6370" width="1.26953125" style="162" customWidth="1"/>
    <col min="6371" max="6371" width="1.81640625" style="162" customWidth="1"/>
    <col min="6372" max="6372" width="3.26953125" style="162" customWidth="1"/>
    <col min="6373" max="6373" width="10" style="162" customWidth="1"/>
    <col min="6374" max="6374" width="15.453125" style="162" customWidth="1"/>
    <col min="6375" max="6375" width="3" style="162" customWidth="1"/>
    <col min="6376" max="6376" width="2.26953125" style="162" customWidth="1"/>
    <col min="6377" max="6377" width="8.1796875" style="162" customWidth="1"/>
    <col min="6378" max="6378" width="2.453125" style="162" customWidth="1"/>
    <col min="6379" max="6379" width="3.54296875" style="162" customWidth="1"/>
    <col min="6380" max="6380" width="5.81640625" style="162" customWidth="1"/>
    <col min="6381" max="6381" width="1.1796875" style="162" customWidth="1"/>
    <col min="6382" max="6382" width="5.1796875" style="162" customWidth="1"/>
    <col min="6383" max="6383" width="3.26953125" style="162" customWidth="1"/>
    <col min="6384" max="6384" width="1.26953125" style="162" customWidth="1"/>
    <col min="6385" max="6385" width="2.26953125" style="162" customWidth="1"/>
    <col min="6386" max="6387" width="1.26953125" style="162" customWidth="1"/>
    <col min="6388" max="6388" width="11.81640625" style="162" customWidth="1"/>
    <col min="6389" max="6389" width="1.81640625" style="162" customWidth="1"/>
    <col min="6390" max="6390" width="2" style="162" customWidth="1"/>
    <col min="6391" max="6618" width="6.81640625" style="162" customWidth="1"/>
    <col min="6619" max="6620" width="1.1796875" style="162" customWidth="1"/>
    <col min="6621" max="6621" width="1.26953125" style="162" customWidth="1"/>
    <col min="6622" max="6622" width="7.26953125" style="162" customWidth="1"/>
    <col min="6623" max="6623" width="4.1796875" style="162" customWidth="1"/>
    <col min="6624" max="6624" width="2.54296875" style="162" customWidth="1"/>
    <col min="6625" max="6625" width="2.453125" style="162" customWidth="1"/>
    <col min="6626" max="6626" width="1.26953125" style="162" customWidth="1"/>
    <col min="6627" max="6627" width="1.81640625" style="162" customWidth="1"/>
    <col min="6628" max="6628" width="3.26953125" style="162" customWidth="1"/>
    <col min="6629" max="6629" width="10" style="162" customWidth="1"/>
    <col min="6630" max="6630" width="15.453125" style="162" customWidth="1"/>
    <col min="6631" max="6631" width="3" style="162" customWidth="1"/>
    <col min="6632" max="6632" width="2.26953125" style="162" customWidth="1"/>
    <col min="6633" max="6633" width="8.1796875" style="162" customWidth="1"/>
    <col min="6634" max="6634" width="2.453125" style="162" customWidth="1"/>
    <col min="6635" max="6635" width="3.54296875" style="162" customWidth="1"/>
    <col min="6636" max="6636" width="5.81640625" style="162" customWidth="1"/>
    <col min="6637" max="6637" width="1.1796875" style="162" customWidth="1"/>
    <col min="6638" max="6638" width="5.1796875" style="162" customWidth="1"/>
    <col min="6639" max="6639" width="3.26953125" style="162" customWidth="1"/>
    <col min="6640" max="6640" width="1.26953125" style="162" customWidth="1"/>
    <col min="6641" max="6641" width="2.26953125" style="162" customWidth="1"/>
    <col min="6642" max="6643" width="1.26953125" style="162" customWidth="1"/>
    <col min="6644" max="6644" width="11.81640625" style="162" customWidth="1"/>
    <col min="6645" max="6645" width="1.81640625" style="162" customWidth="1"/>
    <col min="6646" max="6646" width="2" style="162" customWidth="1"/>
    <col min="6647" max="6874" width="6.81640625" style="162" customWidth="1"/>
    <col min="6875" max="6876" width="1.1796875" style="162" customWidth="1"/>
    <col min="6877" max="6877" width="1.26953125" style="162" customWidth="1"/>
    <col min="6878" max="6878" width="7.26953125" style="162" customWidth="1"/>
    <col min="6879" max="6879" width="4.1796875" style="162" customWidth="1"/>
    <col min="6880" max="6880" width="2.54296875" style="162" customWidth="1"/>
    <col min="6881" max="6881" width="2.453125" style="162" customWidth="1"/>
    <col min="6882" max="6882" width="1.26953125" style="162" customWidth="1"/>
    <col min="6883" max="6883" width="1.81640625" style="162" customWidth="1"/>
    <col min="6884" max="6884" width="3.26953125" style="162" customWidth="1"/>
    <col min="6885" max="6885" width="10" style="162" customWidth="1"/>
    <col min="6886" max="6886" width="15.453125" style="162" customWidth="1"/>
    <col min="6887" max="6887" width="3" style="162" customWidth="1"/>
    <col min="6888" max="6888" width="2.26953125" style="162" customWidth="1"/>
    <col min="6889" max="6889" width="8.1796875" style="162" customWidth="1"/>
    <col min="6890" max="6890" width="2.453125" style="162" customWidth="1"/>
    <col min="6891" max="6891" width="3.54296875" style="162" customWidth="1"/>
    <col min="6892" max="6892" width="5.81640625" style="162" customWidth="1"/>
    <col min="6893" max="6893" width="1.1796875" style="162" customWidth="1"/>
    <col min="6894" max="6894" width="5.1796875" style="162" customWidth="1"/>
    <col min="6895" max="6895" width="3.26953125" style="162" customWidth="1"/>
    <col min="6896" max="6896" width="1.26953125" style="162" customWidth="1"/>
    <col min="6897" max="6897" width="2.26953125" style="162" customWidth="1"/>
    <col min="6898" max="6899" width="1.26953125" style="162" customWidth="1"/>
    <col min="6900" max="6900" width="11.81640625" style="162" customWidth="1"/>
    <col min="6901" max="6901" width="1.81640625" style="162" customWidth="1"/>
    <col min="6902" max="6902" width="2" style="162" customWidth="1"/>
    <col min="6903" max="7130" width="6.81640625" style="162" customWidth="1"/>
    <col min="7131" max="7132" width="1.1796875" style="162" customWidth="1"/>
    <col min="7133" max="7133" width="1.26953125" style="162" customWidth="1"/>
    <col min="7134" max="7134" width="7.26953125" style="162" customWidth="1"/>
    <col min="7135" max="7135" width="4.1796875" style="162" customWidth="1"/>
    <col min="7136" max="7136" width="2.54296875" style="162" customWidth="1"/>
    <col min="7137" max="7137" width="2.453125" style="162" customWidth="1"/>
    <col min="7138" max="7138" width="1.26953125" style="162" customWidth="1"/>
    <col min="7139" max="7139" width="1.81640625" style="162" customWidth="1"/>
    <col min="7140" max="7140" width="3.26953125" style="162" customWidth="1"/>
    <col min="7141" max="7141" width="10" style="162" customWidth="1"/>
    <col min="7142" max="7142" width="15.453125" style="162" customWidth="1"/>
    <col min="7143" max="7143" width="3" style="162" customWidth="1"/>
    <col min="7144" max="7144" width="2.26953125" style="162" customWidth="1"/>
    <col min="7145" max="7145" width="8.1796875" style="162" customWidth="1"/>
    <col min="7146" max="7146" width="2.453125" style="162" customWidth="1"/>
    <col min="7147" max="7147" width="3.54296875" style="162" customWidth="1"/>
    <col min="7148" max="7148" width="5.81640625" style="162" customWidth="1"/>
    <col min="7149" max="7149" width="1.1796875" style="162" customWidth="1"/>
    <col min="7150" max="7150" width="5.1796875" style="162" customWidth="1"/>
    <col min="7151" max="7151" width="3.26953125" style="162" customWidth="1"/>
    <col min="7152" max="7152" width="1.26953125" style="162" customWidth="1"/>
    <col min="7153" max="7153" width="2.26953125" style="162" customWidth="1"/>
    <col min="7154" max="7155" width="1.26953125" style="162" customWidth="1"/>
    <col min="7156" max="7156" width="11.81640625" style="162" customWidth="1"/>
    <col min="7157" max="7157" width="1.81640625" style="162" customWidth="1"/>
    <col min="7158" max="7158" width="2" style="162" customWidth="1"/>
    <col min="7159" max="7386" width="6.81640625" style="162" customWidth="1"/>
    <col min="7387" max="7388" width="1.1796875" style="162" customWidth="1"/>
    <col min="7389" max="7389" width="1.26953125" style="162" customWidth="1"/>
    <col min="7390" max="7390" width="7.26953125" style="162" customWidth="1"/>
    <col min="7391" max="7391" width="4.1796875" style="162" customWidth="1"/>
    <col min="7392" max="7392" width="2.54296875" style="162" customWidth="1"/>
    <col min="7393" max="7393" width="2.453125" style="162" customWidth="1"/>
    <col min="7394" max="7394" width="1.26953125" style="162" customWidth="1"/>
    <col min="7395" max="7395" width="1.81640625" style="162" customWidth="1"/>
    <col min="7396" max="7396" width="3.26953125" style="162" customWidth="1"/>
    <col min="7397" max="7397" width="10" style="162" customWidth="1"/>
    <col min="7398" max="7398" width="15.453125" style="162" customWidth="1"/>
    <col min="7399" max="7399" width="3" style="162" customWidth="1"/>
    <col min="7400" max="7400" width="2.26953125" style="162" customWidth="1"/>
    <col min="7401" max="7401" width="8.1796875" style="162" customWidth="1"/>
    <col min="7402" max="7402" width="2.453125" style="162" customWidth="1"/>
    <col min="7403" max="7403" width="3.54296875" style="162" customWidth="1"/>
    <col min="7404" max="7404" width="5.81640625" style="162" customWidth="1"/>
    <col min="7405" max="7405" width="1.1796875" style="162" customWidth="1"/>
    <col min="7406" max="7406" width="5.1796875" style="162" customWidth="1"/>
    <col min="7407" max="7407" width="3.26953125" style="162" customWidth="1"/>
    <col min="7408" max="7408" width="1.26953125" style="162" customWidth="1"/>
    <col min="7409" max="7409" width="2.26953125" style="162" customWidth="1"/>
    <col min="7410" max="7411" width="1.26953125" style="162" customWidth="1"/>
    <col min="7412" max="7412" width="11.81640625" style="162" customWidth="1"/>
    <col min="7413" max="7413" width="1.81640625" style="162" customWidth="1"/>
    <col min="7414" max="7414" width="2" style="162" customWidth="1"/>
    <col min="7415" max="7642" width="6.81640625" style="162" customWidth="1"/>
    <col min="7643" max="7644" width="1.1796875" style="162" customWidth="1"/>
    <col min="7645" max="7645" width="1.26953125" style="162" customWidth="1"/>
    <col min="7646" max="7646" width="7.26953125" style="162" customWidth="1"/>
    <col min="7647" max="7647" width="4.1796875" style="162" customWidth="1"/>
    <col min="7648" max="7648" width="2.54296875" style="162" customWidth="1"/>
    <col min="7649" max="7649" width="2.453125" style="162" customWidth="1"/>
    <col min="7650" max="7650" width="1.26953125" style="162" customWidth="1"/>
    <col min="7651" max="7651" width="1.81640625" style="162" customWidth="1"/>
    <col min="7652" max="7652" width="3.26953125" style="162" customWidth="1"/>
    <col min="7653" max="7653" width="10" style="162" customWidth="1"/>
    <col min="7654" max="7654" width="15.453125" style="162" customWidth="1"/>
    <col min="7655" max="7655" width="3" style="162" customWidth="1"/>
    <col min="7656" max="7656" width="2.26953125" style="162" customWidth="1"/>
    <col min="7657" max="7657" width="8.1796875" style="162" customWidth="1"/>
    <col min="7658" max="7658" width="2.453125" style="162" customWidth="1"/>
    <col min="7659" max="7659" width="3.54296875" style="162" customWidth="1"/>
    <col min="7660" max="7660" width="5.81640625" style="162" customWidth="1"/>
    <col min="7661" max="7661" width="1.1796875" style="162" customWidth="1"/>
    <col min="7662" max="7662" width="5.1796875" style="162" customWidth="1"/>
    <col min="7663" max="7663" width="3.26953125" style="162" customWidth="1"/>
    <col min="7664" max="7664" width="1.26953125" style="162" customWidth="1"/>
    <col min="7665" max="7665" width="2.26953125" style="162" customWidth="1"/>
    <col min="7666" max="7667" width="1.26953125" style="162" customWidth="1"/>
    <col min="7668" max="7668" width="11.81640625" style="162" customWidth="1"/>
    <col min="7669" max="7669" width="1.81640625" style="162" customWidth="1"/>
    <col min="7670" max="7670" width="2" style="162" customWidth="1"/>
    <col min="7671" max="7898" width="6.81640625" style="162" customWidth="1"/>
    <col min="7899" max="7900" width="1.1796875" style="162" customWidth="1"/>
    <col min="7901" max="7901" width="1.26953125" style="162" customWidth="1"/>
    <col min="7902" max="7902" width="7.26953125" style="162" customWidth="1"/>
    <col min="7903" max="7903" width="4.1796875" style="162" customWidth="1"/>
    <col min="7904" max="7904" width="2.54296875" style="162" customWidth="1"/>
    <col min="7905" max="7905" width="2.453125" style="162" customWidth="1"/>
    <col min="7906" max="7906" width="1.26953125" style="162" customWidth="1"/>
    <col min="7907" max="7907" width="1.81640625" style="162" customWidth="1"/>
    <col min="7908" max="7908" width="3.26953125" style="162" customWidth="1"/>
    <col min="7909" max="7909" width="10" style="162" customWidth="1"/>
    <col min="7910" max="7910" width="15.453125" style="162" customWidth="1"/>
    <col min="7911" max="7911" width="3" style="162" customWidth="1"/>
    <col min="7912" max="7912" width="2.26953125" style="162" customWidth="1"/>
    <col min="7913" max="7913" width="8.1796875" style="162" customWidth="1"/>
    <col min="7914" max="7914" width="2.453125" style="162" customWidth="1"/>
    <col min="7915" max="7915" width="3.54296875" style="162" customWidth="1"/>
    <col min="7916" max="7916" width="5.81640625" style="162" customWidth="1"/>
    <col min="7917" max="7917" width="1.1796875" style="162" customWidth="1"/>
    <col min="7918" max="7918" width="5.1796875" style="162" customWidth="1"/>
    <col min="7919" max="7919" width="3.26953125" style="162" customWidth="1"/>
    <col min="7920" max="7920" width="1.26953125" style="162" customWidth="1"/>
    <col min="7921" max="7921" width="2.26953125" style="162" customWidth="1"/>
    <col min="7922" max="7923" width="1.26953125" style="162" customWidth="1"/>
    <col min="7924" max="7924" width="11.81640625" style="162" customWidth="1"/>
    <col min="7925" max="7925" width="1.81640625" style="162" customWidth="1"/>
    <col min="7926" max="7926" width="2" style="162" customWidth="1"/>
    <col min="7927" max="8154" width="6.81640625" style="162" customWidth="1"/>
    <col min="8155" max="8156" width="1.1796875" style="162" customWidth="1"/>
    <col min="8157" max="8157" width="1.26953125" style="162" customWidth="1"/>
    <col min="8158" max="8158" width="7.26953125" style="162" customWidth="1"/>
    <col min="8159" max="8159" width="4.1796875" style="162" customWidth="1"/>
    <col min="8160" max="8160" width="2.54296875" style="162" customWidth="1"/>
    <col min="8161" max="8161" width="2.453125" style="162" customWidth="1"/>
    <col min="8162" max="8162" width="1.26953125" style="162" customWidth="1"/>
    <col min="8163" max="8163" width="1.81640625" style="162" customWidth="1"/>
    <col min="8164" max="8164" width="3.26953125" style="162" customWidth="1"/>
    <col min="8165" max="8165" width="10" style="162" customWidth="1"/>
    <col min="8166" max="8166" width="15.453125" style="162" customWidth="1"/>
    <col min="8167" max="8167" width="3" style="162" customWidth="1"/>
    <col min="8168" max="8168" width="2.26953125" style="162" customWidth="1"/>
    <col min="8169" max="8169" width="8.1796875" style="162" customWidth="1"/>
    <col min="8170" max="8170" width="2.453125" style="162" customWidth="1"/>
    <col min="8171" max="8171" width="3.54296875" style="162" customWidth="1"/>
    <col min="8172" max="8172" width="5.81640625" style="162" customWidth="1"/>
    <col min="8173" max="8173" width="1.1796875" style="162" customWidth="1"/>
    <col min="8174" max="8174" width="5.1796875" style="162" customWidth="1"/>
    <col min="8175" max="8175" width="3.26953125" style="162" customWidth="1"/>
    <col min="8176" max="8176" width="1.26953125" style="162" customWidth="1"/>
    <col min="8177" max="8177" width="2.26953125" style="162" customWidth="1"/>
    <col min="8178" max="8179" width="1.26953125" style="162" customWidth="1"/>
    <col min="8180" max="8180" width="11.81640625" style="162" customWidth="1"/>
    <col min="8181" max="8181" width="1.81640625" style="162" customWidth="1"/>
    <col min="8182" max="8182" width="2" style="162" customWidth="1"/>
    <col min="8183" max="8410" width="6.81640625" style="162" customWidth="1"/>
    <col min="8411" max="8412" width="1.1796875" style="162" customWidth="1"/>
    <col min="8413" max="8413" width="1.26953125" style="162" customWidth="1"/>
    <col min="8414" max="8414" width="7.26953125" style="162" customWidth="1"/>
    <col min="8415" max="8415" width="4.1796875" style="162" customWidth="1"/>
    <col min="8416" max="8416" width="2.54296875" style="162" customWidth="1"/>
    <col min="8417" max="8417" width="2.453125" style="162" customWidth="1"/>
    <col min="8418" max="8418" width="1.26953125" style="162" customWidth="1"/>
    <col min="8419" max="8419" width="1.81640625" style="162" customWidth="1"/>
    <col min="8420" max="8420" width="3.26953125" style="162" customWidth="1"/>
    <col min="8421" max="8421" width="10" style="162" customWidth="1"/>
    <col min="8422" max="8422" width="15.453125" style="162" customWidth="1"/>
    <col min="8423" max="8423" width="3" style="162" customWidth="1"/>
    <col min="8424" max="8424" width="2.26953125" style="162" customWidth="1"/>
    <col min="8425" max="8425" width="8.1796875" style="162" customWidth="1"/>
    <col min="8426" max="8426" width="2.453125" style="162" customWidth="1"/>
    <col min="8427" max="8427" width="3.54296875" style="162" customWidth="1"/>
    <col min="8428" max="8428" width="5.81640625" style="162" customWidth="1"/>
    <col min="8429" max="8429" width="1.1796875" style="162" customWidth="1"/>
    <col min="8430" max="8430" width="5.1796875" style="162" customWidth="1"/>
    <col min="8431" max="8431" width="3.26953125" style="162" customWidth="1"/>
    <col min="8432" max="8432" width="1.26953125" style="162" customWidth="1"/>
    <col min="8433" max="8433" width="2.26953125" style="162" customWidth="1"/>
    <col min="8434" max="8435" width="1.26953125" style="162" customWidth="1"/>
    <col min="8436" max="8436" width="11.81640625" style="162" customWidth="1"/>
    <col min="8437" max="8437" width="1.81640625" style="162" customWidth="1"/>
    <col min="8438" max="8438" width="2" style="162" customWidth="1"/>
    <col min="8439" max="8666" width="6.81640625" style="162" customWidth="1"/>
    <col min="8667" max="8668" width="1.1796875" style="162" customWidth="1"/>
    <col min="8669" max="8669" width="1.26953125" style="162" customWidth="1"/>
    <col min="8670" max="8670" width="7.26953125" style="162" customWidth="1"/>
    <col min="8671" max="8671" width="4.1796875" style="162" customWidth="1"/>
    <col min="8672" max="8672" width="2.54296875" style="162" customWidth="1"/>
    <col min="8673" max="8673" width="2.453125" style="162" customWidth="1"/>
    <col min="8674" max="8674" width="1.26953125" style="162" customWidth="1"/>
    <col min="8675" max="8675" width="1.81640625" style="162" customWidth="1"/>
    <col min="8676" max="8676" width="3.26953125" style="162" customWidth="1"/>
    <col min="8677" max="8677" width="10" style="162" customWidth="1"/>
    <col min="8678" max="8678" width="15.453125" style="162" customWidth="1"/>
    <col min="8679" max="8679" width="3" style="162" customWidth="1"/>
    <col min="8680" max="8680" width="2.26953125" style="162" customWidth="1"/>
    <col min="8681" max="8681" width="8.1796875" style="162" customWidth="1"/>
    <col min="8682" max="8682" width="2.453125" style="162" customWidth="1"/>
    <col min="8683" max="8683" width="3.54296875" style="162" customWidth="1"/>
    <col min="8684" max="8684" width="5.81640625" style="162" customWidth="1"/>
    <col min="8685" max="8685" width="1.1796875" style="162" customWidth="1"/>
    <col min="8686" max="8686" width="5.1796875" style="162" customWidth="1"/>
    <col min="8687" max="8687" width="3.26953125" style="162" customWidth="1"/>
    <col min="8688" max="8688" width="1.26953125" style="162" customWidth="1"/>
    <col min="8689" max="8689" width="2.26953125" style="162" customWidth="1"/>
    <col min="8690" max="8691" width="1.26953125" style="162" customWidth="1"/>
    <col min="8692" max="8692" width="11.81640625" style="162" customWidth="1"/>
    <col min="8693" max="8693" width="1.81640625" style="162" customWidth="1"/>
    <col min="8694" max="8694" width="2" style="162" customWidth="1"/>
    <col min="8695" max="8922" width="6.81640625" style="162" customWidth="1"/>
    <col min="8923" max="8924" width="1.1796875" style="162" customWidth="1"/>
    <col min="8925" max="8925" width="1.26953125" style="162" customWidth="1"/>
    <col min="8926" max="8926" width="7.26953125" style="162" customWidth="1"/>
    <col min="8927" max="8927" width="4.1796875" style="162" customWidth="1"/>
    <col min="8928" max="8928" width="2.54296875" style="162" customWidth="1"/>
    <col min="8929" max="8929" width="2.453125" style="162" customWidth="1"/>
    <col min="8930" max="8930" width="1.26953125" style="162" customWidth="1"/>
    <col min="8931" max="8931" width="1.81640625" style="162" customWidth="1"/>
    <col min="8932" max="8932" width="3.26953125" style="162" customWidth="1"/>
    <col min="8933" max="8933" width="10" style="162" customWidth="1"/>
    <col min="8934" max="8934" width="15.453125" style="162" customWidth="1"/>
    <col min="8935" max="8935" width="3" style="162" customWidth="1"/>
    <col min="8936" max="8936" width="2.26953125" style="162" customWidth="1"/>
    <col min="8937" max="8937" width="8.1796875" style="162" customWidth="1"/>
    <col min="8938" max="8938" width="2.453125" style="162" customWidth="1"/>
    <col min="8939" max="8939" width="3.54296875" style="162" customWidth="1"/>
    <col min="8940" max="8940" width="5.81640625" style="162" customWidth="1"/>
    <col min="8941" max="8941" width="1.1796875" style="162" customWidth="1"/>
    <col min="8942" max="8942" width="5.1796875" style="162" customWidth="1"/>
    <col min="8943" max="8943" width="3.26953125" style="162" customWidth="1"/>
    <col min="8944" max="8944" width="1.26953125" style="162" customWidth="1"/>
    <col min="8945" max="8945" width="2.26953125" style="162" customWidth="1"/>
    <col min="8946" max="8947" width="1.26953125" style="162" customWidth="1"/>
    <col min="8948" max="8948" width="11.81640625" style="162" customWidth="1"/>
    <col min="8949" max="8949" width="1.81640625" style="162" customWidth="1"/>
    <col min="8950" max="8950" width="2" style="162" customWidth="1"/>
    <col min="8951" max="9178" width="6.81640625" style="162" customWidth="1"/>
    <col min="9179" max="9180" width="1.1796875" style="162" customWidth="1"/>
    <col min="9181" max="9181" width="1.26953125" style="162" customWidth="1"/>
    <col min="9182" max="9182" width="7.26953125" style="162" customWidth="1"/>
    <col min="9183" max="9183" width="4.1796875" style="162" customWidth="1"/>
    <col min="9184" max="9184" width="2.54296875" style="162" customWidth="1"/>
    <col min="9185" max="9185" width="2.453125" style="162" customWidth="1"/>
    <col min="9186" max="9186" width="1.26953125" style="162" customWidth="1"/>
    <col min="9187" max="9187" width="1.81640625" style="162" customWidth="1"/>
    <col min="9188" max="9188" width="3.26953125" style="162" customWidth="1"/>
    <col min="9189" max="9189" width="10" style="162" customWidth="1"/>
    <col min="9190" max="9190" width="15.453125" style="162" customWidth="1"/>
    <col min="9191" max="9191" width="3" style="162" customWidth="1"/>
    <col min="9192" max="9192" width="2.26953125" style="162" customWidth="1"/>
    <col min="9193" max="9193" width="8.1796875" style="162" customWidth="1"/>
    <col min="9194" max="9194" width="2.453125" style="162" customWidth="1"/>
    <col min="9195" max="9195" width="3.54296875" style="162" customWidth="1"/>
    <col min="9196" max="9196" width="5.81640625" style="162" customWidth="1"/>
    <col min="9197" max="9197" width="1.1796875" style="162" customWidth="1"/>
    <col min="9198" max="9198" width="5.1796875" style="162" customWidth="1"/>
    <col min="9199" max="9199" width="3.26953125" style="162" customWidth="1"/>
    <col min="9200" max="9200" width="1.26953125" style="162" customWidth="1"/>
    <col min="9201" max="9201" width="2.26953125" style="162" customWidth="1"/>
    <col min="9202" max="9203" width="1.26953125" style="162" customWidth="1"/>
    <col min="9204" max="9204" width="11.81640625" style="162" customWidth="1"/>
    <col min="9205" max="9205" width="1.81640625" style="162" customWidth="1"/>
    <col min="9206" max="9206" width="2" style="162" customWidth="1"/>
    <col min="9207" max="9434" width="6.81640625" style="162" customWidth="1"/>
    <col min="9435" max="9436" width="1.1796875" style="162" customWidth="1"/>
    <col min="9437" max="9437" width="1.26953125" style="162" customWidth="1"/>
    <col min="9438" max="9438" width="7.26953125" style="162" customWidth="1"/>
    <col min="9439" max="9439" width="4.1796875" style="162" customWidth="1"/>
    <col min="9440" max="9440" width="2.54296875" style="162" customWidth="1"/>
    <col min="9441" max="9441" width="2.453125" style="162" customWidth="1"/>
    <col min="9442" max="9442" width="1.26953125" style="162" customWidth="1"/>
    <col min="9443" max="9443" width="1.81640625" style="162" customWidth="1"/>
    <col min="9444" max="9444" width="3.26953125" style="162" customWidth="1"/>
    <col min="9445" max="9445" width="10" style="162" customWidth="1"/>
    <col min="9446" max="9446" width="15.453125" style="162" customWidth="1"/>
    <col min="9447" max="9447" width="3" style="162" customWidth="1"/>
    <col min="9448" max="9448" width="2.26953125" style="162" customWidth="1"/>
    <col min="9449" max="9449" width="8.1796875" style="162" customWidth="1"/>
    <col min="9450" max="9450" width="2.453125" style="162" customWidth="1"/>
    <col min="9451" max="9451" width="3.54296875" style="162" customWidth="1"/>
    <col min="9452" max="9452" width="5.81640625" style="162" customWidth="1"/>
    <col min="9453" max="9453" width="1.1796875" style="162" customWidth="1"/>
    <col min="9454" max="9454" width="5.1796875" style="162" customWidth="1"/>
    <col min="9455" max="9455" width="3.26953125" style="162" customWidth="1"/>
    <col min="9456" max="9456" width="1.26953125" style="162" customWidth="1"/>
    <col min="9457" max="9457" width="2.26953125" style="162" customWidth="1"/>
    <col min="9458" max="9459" width="1.26953125" style="162" customWidth="1"/>
    <col min="9460" max="9460" width="11.81640625" style="162" customWidth="1"/>
    <col min="9461" max="9461" width="1.81640625" style="162" customWidth="1"/>
    <col min="9462" max="9462" width="2" style="162" customWidth="1"/>
    <col min="9463" max="9690" width="6.81640625" style="162" customWidth="1"/>
    <col min="9691" max="9692" width="1.1796875" style="162" customWidth="1"/>
    <col min="9693" max="9693" width="1.26953125" style="162" customWidth="1"/>
    <col min="9694" max="9694" width="7.26953125" style="162" customWidth="1"/>
    <col min="9695" max="9695" width="4.1796875" style="162" customWidth="1"/>
    <col min="9696" max="9696" width="2.54296875" style="162" customWidth="1"/>
    <col min="9697" max="9697" width="2.453125" style="162" customWidth="1"/>
    <col min="9698" max="9698" width="1.26953125" style="162" customWidth="1"/>
    <col min="9699" max="9699" width="1.81640625" style="162" customWidth="1"/>
    <col min="9700" max="9700" width="3.26953125" style="162" customWidth="1"/>
    <col min="9701" max="9701" width="10" style="162" customWidth="1"/>
    <col min="9702" max="9702" width="15.453125" style="162" customWidth="1"/>
    <col min="9703" max="9703" width="3" style="162" customWidth="1"/>
    <col min="9704" max="9704" width="2.26953125" style="162" customWidth="1"/>
    <col min="9705" max="9705" width="8.1796875" style="162" customWidth="1"/>
    <col min="9706" max="9706" width="2.453125" style="162" customWidth="1"/>
    <col min="9707" max="9707" width="3.54296875" style="162" customWidth="1"/>
    <col min="9708" max="9708" width="5.81640625" style="162" customWidth="1"/>
    <col min="9709" max="9709" width="1.1796875" style="162" customWidth="1"/>
    <col min="9710" max="9710" width="5.1796875" style="162" customWidth="1"/>
    <col min="9711" max="9711" width="3.26953125" style="162" customWidth="1"/>
    <col min="9712" max="9712" width="1.26953125" style="162" customWidth="1"/>
    <col min="9713" max="9713" width="2.26953125" style="162" customWidth="1"/>
    <col min="9714" max="9715" width="1.26953125" style="162" customWidth="1"/>
    <col min="9716" max="9716" width="11.81640625" style="162" customWidth="1"/>
    <col min="9717" max="9717" width="1.81640625" style="162" customWidth="1"/>
    <col min="9718" max="9718" width="2" style="162" customWidth="1"/>
    <col min="9719" max="9946" width="6.81640625" style="162" customWidth="1"/>
    <col min="9947" max="9948" width="1.1796875" style="162" customWidth="1"/>
    <col min="9949" max="9949" width="1.26953125" style="162" customWidth="1"/>
    <col min="9950" max="9950" width="7.26953125" style="162" customWidth="1"/>
    <col min="9951" max="9951" width="4.1796875" style="162" customWidth="1"/>
    <col min="9952" max="9952" width="2.54296875" style="162" customWidth="1"/>
    <col min="9953" max="9953" width="2.453125" style="162" customWidth="1"/>
    <col min="9954" max="9954" width="1.26953125" style="162" customWidth="1"/>
    <col min="9955" max="9955" width="1.81640625" style="162" customWidth="1"/>
    <col min="9956" max="9956" width="3.26953125" style="162" customWidth="1"/>
    <col min="9957" max="9957" width="10" style="162" customWidth="1"/>
    <col min="9958" max="9958" width="15.453125" style="162" customWidth="1"/>
    <col min="9959" max="9959" width="3" style="162" customWidth="1"/>
    <col min="9960" max="9960" width="2.26953125" style="162" customWidth="1"/>
    <col min="9961" max="9961" width="8.1796875" style="162" customWidth="1"/>
    <col min="9962" max="9962" width="2.453125" style="162" customWidth="1"/>
    <col min="9963" max="9963" width="3.54296875" style="162" customWidth="1"/>
    <col min="9964" max="9964" width="5.81640625" style="162" customWidth="1"/>
    <col min="9965" max="9965" width="1.1796875" style="162" customWidth="1"/>
    <col min="9966" max="9966" width="5.1796875" style="162" customWidth="1"/>
    <col min="9967" max="9967" width="3.26953125" style="162" customWidth="1"/>
    <col min="9968" max="9968" width="1.26953125" style="162" customWidth="1"/>
    <col min="9969" max="9969" width="2.26953125" style="162" customWidth="1"/>
    <col min="9970" max="9971" width="1.26953125" style="162" customWidth="1"/>
    <col min="9972" max="9972" width="11.81640625" style="162" customWidth="1"/>
    <col min="9973" max="9973" width="1.81640625" style="162" customWidth="1"/>
    <col min="9974" max="9974" width="2" style="162" customWidth="1"/>
    <col min="9975" max="10202" width="6.81640625" style="162" customWidth="1"/>
    <col min="10203" max="10204" width="1.1796875" style="162" customWidth="1"/>
    <col min="10205" max="10205" width="1.26953125" style="162" customWidth="1"/>
    <col min="10206" max="10206" width="7.26953125" style="162" customWidth="1"/>
    <col min="10207" max="10207" width="4.1796875" style="162" customWidth="1"/>
    <col min="10208" max="10208" width="2.54296875" style="162" customWidth="1"/>
    <col min="10209" max="10209" width="2.453125" style="162" customWidth="1"/>
    <col min="10210" max="10210" width="1.26953125" style="162" customWidth="1"/>
    <col min="10211" max="10211" width="1.81640625" style="162" customWidth="1"/>
    <col min="10212" max="10212" width="3.26953125" style="162" customWidth="1"/>
    <col min="10213" max="10213" width="10" style="162" customWidth="1"/>
    <col min="10214" max="10214" width="15.453125" style="162" customWidth="1"/>
    <col min="10215" max="10215" width="3" style="162" customWidth="1"/>
    <col min="10216" max="10216" width="2.26953125" style="162" customWidth="1"/>
    <col min="10217" max="10217" width="8.1796875" style="162" customWidth="1"/>
    <col min="10218" max="10218" width="2.453125" style="162" customWidth="1"/>
    <col min="10219" max="10219" width="3.54296875" style="162" customWidth="1"/>
    <col min="10220" max="10220" width="5.81640625" style="162" customWidth="1"/>
    <col min="10221" max="10221" width="1.1796875" style="162" customWidth="1"/>
    <col min="10222" max="10222" width="5.1796875" style="162" customWidth="1"/>
    <col min="10223" max="10223" width="3.26953125" style="162" customWidth="1"/>
    <col min="10224" max="10224" width="1.26953125" style="162" customWidth="1"/>
    <col min="10225" max="10225" width="2.26953125" style="162" customWidth="1"/>
    <col min="10226" max="10227" width="1.26953125" style="162" customWidth="1"/>
    <col min="10228" max="10228" width="11.81640625" style="162" customWidth="1"/>
    <col min="10229" max="10229" width="1.81640625" style="162" customWidth="1"/>
    <col min="10230" max="10230" width="2" style="162" customWidth="1"/>
    <col min="10231" max="10458" width="6.81640625" style="162" customWidth="1"/>
    <col min="10459" max="10460" width="1.1796875" style="162" customWidth="1"/>
    <col min="10461" max="10461" width="1.26953125" style="162" customWidth="1"/>
    <col min="10462" max="10462" width="7.26953125" style="162" customWidth="1"/>
    <col min="10463" max="10463" width="4.1796875" style="162" customWidth="1"/>
    <col min="10464" max="10464" width="2.54296875" style="162" customWidth="1"/>
    <col min="10465" max="10465" width="2.453125" style="162" customWidth="1"/>
    <col min="10466" max="10466" width="1.26953125" style="162" customWidth="1"/>
    <col min="10467" max="10467" width="1.81640625" style="162" customWidth="1"/>
    <col min="10468" max="10468" width="3.26953125" style="162" customWidth="1"/>
    <col min="10469" max="10469" width="10" style="162" customWidth="1"/>
    <col min="10470" max="10470" width="15.453125" style="162" customWidth="1"/>
    <col min="10471" max="10471" width="3" style="162" customWidth="1"/>
    <col min="10472" max="10472" width="2.26953125" style="162" customWidth="1"/>
    <col min="10473" max="10473" width="8.1796875" style="162" customWidth="1"/>
    <col min="10474" max="10474" width="2.453125" style="162" customWidth="1"/>
    <col min="10475" max="10475" width="3.54296875" style="162" customWidth="1"/>
    <col min="10476" max="10476" width="5.81640625" style="162" customWidth="1"/>
    <col min="10477" max="10477" width="1.1796875" style="162" customWidth="1"/>
    <col min="10478" max="10478" width="5.1796875" style="162" customWidth="1"/>
    <col min="10479" max="10479" width="3.26953125" style="162" customWidth="1"/>
    <col min="10480" max="10480" width="1.26953125" style="162" customWidth="1"/>
    <col min="10481" max="10481" width="2.26953125" style="162" customWidth="1"/>
    <col min="10482" max="10483" width="1.26953125" style="162" customWidth="1"/>
    <col min="10484" max="10484" width="11.81640625" style="162" customWidth="1"/>
    <col min="10485" max="10485" width="1.81640625" style="162" customWidth="1"/>
    <col min="10486" max="10486" width="2" style="162" customWidth="1"/>
    <col min="10487" max="10714" width="6.81640625" style="162" customWidth="1"/>
    <col min="10715" max="10716" width="1.1796875" style="162" customWidth="1"/>
    <col min="10717" max="10717" width="1.26953125" style="162" customWidth="1"/>
    <col min="10718" max="10718" width="7.26953125" style="162" customWidth="1"/>
    <col min="10719" max="10719" width="4.1796875" style="162" customWidth="1"/>
    <col min="10720" max="10720" width="2.54296875" style="162" customWidth="1"/>
    <col min="10721" max="10721" width="2.453125" style="162" customWidth="1"/>
    <col min="10722" max="10722" width="1.26953125" style="162" customWidth="1"/>
    <col min="10723" max="10723" width="1.81640625" style="162" customWidth="1"/>
    <col min="10724" max="10724" width="3.26953125" style="162" customWidth="1"/>
    <col min="10725" max="10725" width="10" style="162" customWidth="1"/>
    <col min="10726" max="10726" width="15.453125" style="162" customWidth="1"/>
    <col min="10727" max="10727" width="3" style="162" customWidth="1"/>
    <col min="10728" max="10728" width="2.26953125" style="162" customWidth="1"/>
    <col min="10729" max="10729" width="8.1796875" style="162" customWidth="1"/>
    <col min="10730" max="10730" width="2.453125" style="162" customWidth="1"/>
    <col min="10731" max="10731" width="3.54296875" style="162" customWidth="1"/>
    <col min="10732" max="10732" width="5.81640625" style="162" customWidth="1"/>
    <col min="10733" max="10733" width="1.1796875" style="162" customWidth="1"/>
    <col min="10734" max="10734" width="5.1796875" style="162" customWidth="1"/>
    <col min="10735" max="10735" width="3.26953125" style="162" customWidth="1"/>
    <col min="10736" max="10736" width="1.26953125" style="162" customWidth="1"/>
    <col min="10737" max="10737" width="2.26953125" style="162" customWidth="1"/>
    <col min="10738" max="10739" width="1.26953125" style="162" customWidth="1"/>
    <col min="10740" max="10740" width="11.81640625" style="162" customWidth="1"/>
    <col min="10741" max="10741" width="1.81640625" style="162" customWidth="1"/>
    <col min="10742" max="10742" width="2" style="162" customWidth="1"/>
    <col min="10743" max="10970" width="6.81640625" style="162" customWidth="1"/>
    <col min="10971" max="10972" width="1.1796875" style="162" customWidth="1"/>
    <col min="10973" max="10973" width="1.26953125" style="162" customWidth="1"/>
    <col min="10974" max="10974" width="7.26953125" style="162" customWidth="1"/>
    <col min="10975" max="10975" width="4.1796875" style="162" customWidth="1"/>
    <col min="10976" max="10976" width="2.54296875" style="162" customWidth="1"/>
    <col min="10977" max="10977" width="2.453125" style="162" customWidth="1"/>
    <col min="10978" max="10978" width="1.26953125" style="162" customWidth="1"/>
    <col min="10979" max="10979" width="1.81640625" style="162" customWidth="1"/>
    <col min="10980" max="10980" width="3.26953125" style="162" customWidth="1"/>
    <col min="10981" max="10981" width="10" style="162" customWidth="1"/>
    <col min="10982" max="10982" width="15.453125" style="162" customWidth="1"/>
    <col min="10983" max="10983" width="3" style="162" customWidth="1"/>
    <col min="10984" max="10984" width="2.26953125" style="162" customWidth="1"/>
    <col min="10985" max="10985" width="8.1796875" style="162" customWidth="1"/>
    <col min="10986" max="10986" width="2.453125" style="162" customWidth="1"/>
    <col min="10987" max="10987" width="3.54296875" style="162" customWidth="1"/>
    <col min="10988" max="10988" width="5.81640625" style="162" customWidth="1"/>
    <col min="10989" max="10989" width="1.1796875" style="162" customWidth="1"/>
    <col min="10990" max="10990" width="5.1796875" style="162" customWidth="1"/>
    <col min="10991" max="10991" width="3.26953125" style="162" customWidth="1"/>
    <col min="10992" max="10992" width="1.26953125" style="162" customWidth="1"/>
    <col min="10993" max="10993" width="2.26953125" style="162" customWidth="1"/>
    <col min="10994" max="10995" width="1.26953125" style="162" customWidth="1"/>
    <col min="10996" max="10996" width="11.81640625" style="162" customWidth="1"/>
    <col min="10997" max="10997" width="1.81640625" style="162" customWidth="1"/>
    <col min="10998" max="10998" width="2" style="162" customWidth="1"/>
    <col min="10999" max="11226" width="6.81640625" style="162" customWidth="1"/>
    <col min="11227" max="11228" width="1.1796875" style="162" customWidth="1"/>
    <col min="11229" max="11229" width="1.26953125" style="162" customWidth="1"/>
    <col min="11230" max="11230" width="7.26953125" style="162" customWidth="1"/>
    <col min="11231" max="11231" width="4.1796875" style="162" customWidth="1"/>
    <col min="11232" max="11232" width="2.54296875" style="162" customWidth="1"/>
    <col min="11233" max="11233" width="2.453125" style="162" customWidth="1"/>
    <col min="11234" max="11234" width="1.26953125" style="162" customWidth="1"/>
    <col min="11235" max="11235" width="1.81640625" style="162" customWidth="1"/>
    <col min="11236" max="11236" width="3.26953125" style="162" customWidth="1"/>
    <col min="11237" max="11237" width="10" style="162" customWidth="1"/>
    <col min="11238" max="11238" width="15.453125" style="162" customWidth="1"/>
    <col min="11239" max="11239" width="3" style="162" customWidth="1"/>
    <col min="11240" max="11240" width="2.26953125" style="162" customWidth="1"/>
    <col min="11241" max="11241" width="8.1796875" style="162" customWidth="1"/>
    <col min="11242" max="11242" width="2.453125" style="162" customWidth="1"/>
    <col min="11243" max="11243" width="3.54296875" style="162" customWidth="1"/>
    <col min="11244" max="11244" width="5.81640625" style="162" customWidth="1"/>
    <col min="11245" max="11245" width="1.1796875" style="162" customWidth="1"/>
    <col min="11246" max="11246" width="5.1796875" style="162" customWidth="1"/>
    <col min="11247" max="11247" width="3.26953125" style="162" customWidth="1"/>
    <col min="11248" max="11248" width="1.26953125" style="162" customWidth="1"/>
    <col min="11249" max="11249" width="2.26953125" style="162" customWidth="1"/>
    <col min="11250" max="11251" width="1.26953125" style="162" customWidth="1"/>
    <col min="11252" max="11252" width="11.81640625" style="162" customWidth="1"/>
    <col min="11253" max="11253" width="1.81640625" style="162" customWidth="1"/>
    <col min="11254" max="11254" width="2" style="162" customWidth="1"/>
    <col min="11255" max="11482" width="6.81640625" style="162" customWidth="1"/>
    <col min="11483" max="11484" width="1.1796875" style="162" customWidth="1"/>
    <col min="11485" max="11485" width="1.26953125" style="162" customWidth="1"/>
    <col min="11486" max="11486" width="7.26953125" style="162" customWidth="1"/>
    <col min="11487" max="11487" width="4.1796875" style="162" customWidth="1"/>
    <col min="11488" max="11488" width="2.54296875" style="162" customWidth="1"/>
    <col min="11489" max="11489" width="2.453125" style="162" customWidth="1"/>
    <col min="11490" max="11490" width="1.26953125" style="162" customWidth="1"/>
    <col min="11491" max="11491" width="1.81640625" style="162" customWidth="1"/>
    <col min="11492" max="11492" width="3.26953125" style="162" customWidth="1"/>
    <col min="11493" max="11493" width="10" style="162" customWidth="1"/>
    <col min="11494" max="11494" width="15.453125" style="162" customWidth="1"/>
    <col min="11495" max="11495" width="3" style="162" customWidth="1"/>
    <col min="11496" max="11496" width="2.26953125" style="162" customWidth="1"/>
    <col min="11497" max="11497" width="8.1796875" style="162" customWidth="1"/>
    <col min="11498" max="11498" width="2.453125" style="162" customWidth="1"/>
    <col min="11499" max="11499" width="3.54296875" style="162" customWidth="1"/>
    <col min="11500" max="11500" width="5.81640625" style="162" customWidth="1"/>
    <col min="11501" max="11501" width="1.1796875" style="162" customWidth="1"/>
    <col min="11502" max="11502" width="5.1796875" style="162" customWidth="1"/>
    <col min="11503" max="11503" width="3.26953125" style="162" customWidth="1"/>
    <col min="11504" max="11504" width="1.26953125" style="162" customWidth="1"/>
    <col min="11505" max="11505" width="2.26953125" style="162" customWidth="1"/>
    <col min="11506" max="11507" width="1.26953125" style="162" customWidth="1"/>
    <col min="11508" max="11508" width="11.81640625" style="162" customWidth="1"/>
    <col min="11509" max="11509" width="1.81640625" style="162" customWidth="1"/>
    <col min="11510" max="11510" width="2" style="162" customWidth="1"/>
    <col min="11511" max="11738" width="6.81640625" style="162" customWidth="1"/>
    <col min="11739" max="11740" width="1.1796875" style="162" customWidth="1"/>
    <col min="11741" max="11741" width="1.26953125" style="162" customWidth="1"/>
    <col min="11742" max="11742" width="7.26953125" style="162" customWidth="1"/>
    <col min="11743" max="11743" width="4.1796875" style="162" customWidth="1"/>
    <col min="11744" max="11744" width="2.54296875" style="162" customWidth="1"/>
    <col min="11745" max="11745" width="2.453125" style="162" customWidth="1"/>
    <col min="11746" max="11746" width="1.26953125" style="162" customWidth="1"/>
    <col min="11747" max="11747" width="1.81640625" style="162" customWidth="1"/>
    <col min="11748" max="11748" width="3.26953125" style="162" customWidth="1"/>
    <col min="11749" max="11749" width="10" style="162" customWidth="1"/>
    <col min="11750" max="11750" width="15.453125" style="162" customWidth="1"/>
    <col min="11751" max="11751" width="3" style="162" customWidth="1"/>
    <col min="11752" max="11752" width="2.26953125" style="162" customWidth="1"/>
    <col min="11753" max="11753" width="8.1796875" style="162" customWidth="1"/>
    <col min="11754" max="11754" width="2.453125" style="162" customWidth="1"/>
    <col min="11755" max="11755" width="3.54296875" style="162" customWidth="1"/>
    <col min="11756" max="11756" width="5.81640625" style="162" customWidth="1"/>
    <col min="11757" max="11757" width="1.1796875" style="162" customWidth="1"/>
    <col min="11758" max="11758" width="5.1796875" style="162" customWidth="1"/>
    <col min="11759" max="11759" width="3.26953125" style="162" customWidth="1"/>
    <col min="11760" max="11760" width="1.26953125" style="162" customWidth="1"/>
    <col min="11761" max="11761" width="2.26953125" style="162" customWidth="1"/>
    <col min="11762" max="11763" width="1.26953125" style="162" customWidth="1"/>
    <col min="11764" max="11764" width="11.81640625" style="162" customWidth="1"/>
    <col min="11765" max="11765" width="1.81640625" style="162" customWidth="1"/>
    <col min="11766" max="11766" width="2" style="162" customWidth="1"/>
    <col min="11767" max="11994" width="6.81640625" style="162" customWidth="1"/>
    <col min="11995" max="11996" width="1.1796875" style="162" customWidth="1"/>
    <col min="11997" max="11997" width="1.26953125" style="162" customWidth="1"/>
    <col min="11998" max="11998" width="7.26953125" style="162" customWidth="1"/>
    <col min="11999" max="11999" width="4.1796875" style="162" customWidth="1"/>
    <col min="12000" max="12000" width="2.54296875" style="162" customWidth="1"/>
    <col min="12001" max="12001" width="2.453125" style="162" customWidth="1"/>
    <col min="12002" max="12002" width="1.26953125" style="162" customWidth="1"/>
    <col min="12003" max="12003" width="1.81640625" style="162" customWidth="1"/>
    <col min="12004" max="12004" width="3.26953125" style="162" customWidth="1"/>
    <col min="12005" max="12005" width="10" style="162" customWidth="1"/>
    <col min="12006" max="12006" width="15.453125" style="162" customWidth="1"/>
    <col min="12007" max="12007" width="3" style="162" customWidth="1"/>
    <col min="12008" max="12008" width="2.26953125" style="162" customWidth="1"/>
    <col min="12009" max="12009" width="8.1796875" style="162" customWidth="1"/>
    <col min="12010" max="12010" width="2.453125" style="162" customWidth="1"/>
    <col min="12011" max="12011" width="3.54296875" style="162" customWidth="1"/>
    <col min="12012" max="12012" width="5.81640625" style="162" customWidth="1"/>
    <col min="12013" max="12013" width="1.1796875" style="162" customWidth="1"/>
    <col min="12014" max="12014" width="5.1796875" style="162" customWidth="1"/>
    <col min="12015" max="12015" width="3.26953125" style="162" customWidth="1"/>
    <col min="12016" max="12016" width="1.26953125" style="162" customWidth="1"/>
    <col min="12017" max="12017" width="2.26953125" style="162" customWidth="1"/>
    <col min="12018" max="12019" width="1.26953125" style="162" customWidth="1"/>
    <col min="12020" max="12020" width="11.81640625" style="162" customWidth="1"/>
    <col min="12021" max="12021" width="1.81640625" style="162" customWidth="1"/>
    <col min="12022" max="12022" width="2" style="162" customWidth="1"/>
    <col min="12023" max="12250" width="6.81640625" style="162" customWidth="1"/>
    <col min="12251" max="12252" width="1.1796875" style="162" customWidth="1"/>
    <col min="12253" max="12253" width="1.26953125" style="162" customWidth="1"/>
    <col min="12254" max="12254" width="7.26953125" style="162" customWidth="1"/>
    <col min="12255" max="12255" width="4.1796875" style="162" customWidth="1"/>
    <col min="12256" max="12256" width="2.54296875" style="162" customWidth="1"/>
    <col min="12257" max="12257" width="2.453125" style="162" customWidth="1"/>
    <col min="12258" max="12258" width="1.26953125" style="162" customWidth="1"/>
    <col min="12259" max="12259" width="1.81640625" style="162" customWidth="1"/>
    <col min="12260" max="12260" width="3.26953125" style="162" customWidth="1"/>
    <col min="12261" max="12261" width="10" style="162" customWidth="1"/>
    <col min="12262" max="12262" width="15.453125" style="162" customWidth="1"/>
    <col min="12263" max="12263" width="3" style="162" customWidth="1"/>
    <col min="12264" max="12264" width="2.26953125" style="162" customWidth="1"/>
    <col min="12265" max="12265" width="8.1796875" style="162" customWidth="1"/>
    <col min="12266" max="12266" width="2.453125" style="162" customWidth="1"/>
    <col min="12267" max="12267" width="3.54296875" style="162" customWidth="1"/>
    <col min="12268" max="12268" width="5.81640625" style="162" customWidth="1"/>
    <col min="12269" max="12269" width="1.1796875" style="162" customWidth="1"/>
    <col min="12270" max="12270" width="5.1796875" style="162" customWidth="1"/>
    <col min="12271" max="12271" width="3.26953125" style="162" customWidth="1"/>
    <col min="12272" max="12272" width="1.26953125" style="162" customWidth="1"/>
    <col min="12273" max="12273" width="2.26953125" style="162" customWidth="1"/>
    <col min="12274" max="12275" width="1.26953125" style="162" customWidth="1"/>
    <col min="12276" max="12276" width="11.81640625" style="162" customWidth="1"/>
    <col min="12277" max="12277" width="1.81640625" style="162" customWidth="1"/>
    <col min="12278" max="12278" width="2" style="162" customWidth="1"/>
    <col min="12279" max="12506" width="6.81640625" style="162" customWidth="1"/>
    <col min="12507" max="12508" width="1.1796875" style="162" customWidth="1"/>
    <col min="12509" max="12509" width="1.26953125" style="162" customWidth="1"/>
    <col min="12510" max="12510" width="7.26953125" style="162" customWidth="1"/>
    <col min="12511" max="12511" width="4.1796875" style="162" customWidth="1"/>
    <col min="12512" max="12512" width="2.54296875" style="162" customWidth="1"/>
    <col min="12513" max="12513" width="2.453125" style="162" customWidth="1"/>
    <col min="12514" max="12514" width="1.26953125" style="162" customWidth="1"/>
    <col min="12515" max="12515" width="1.81640625" style="162" customWidth="1"/>
    <col min="12516" max="12516" width="3.26953125" style="162" customWidth="1"/>
    <col min="12517" max="12517" width="10" style="162" customWidth="1"/>
    <col min="12518" max="12518" width="15.453125" style="162" customWidth="1"/>
    <col min="12519" max="12519" width="3" style="162" customWidth="1"/>
    <col min="12520" max="12520" width="2.26953125" style="162" customWidth="1"/>
    <col min="12521" max="12521" width="8.1796875" style="162" customWidth="1"/>
    <col min="12522" max="12522" width="2.453125" style="162" customWidth="1"/>
    <col min="12523" max="12523" width="3.54296875" style="162" customWidth="1"/>
    <col min="12524" max="12524" width="5.81640625" style="162" customWidth="1"/>
    <col min="12525" max="12525" width="1.1796875" style="162" customWidth="1"/>
    <col min="12526" max="12526" width="5.1796875" style="162" customWidth="1"/>
    <col min="12527" max="12527" width="3.26953125" style="162" customWidth="1"/>
    <col min="12528" max="12528" width="1.26953125" style="162" customWidth="1"/>
    <col min="12529" max="12529" width="2.26953125" style="162" customWidth="1"/>
    <col min="12530" max="12531" width="1.26953125" style="162" customWidth="1"/>
    <col min="12532" max="12532" width="11.81640625" style="162" customWidth="1"/>
    <col min="12533" max="12533" width="1.81640625" style="162" customWidth="1"/>
    <col min="12534" max="12534" width="2" style="162" customWidth="1"/>
    <col min="12535" max="12762" width="6.81640625" style="162" customWidth="1"/>
    <col min="12763" max="12764" width="1.1796875" style="162" customWidth="1"/>
    <col min="12765" max="12765" width="1.26953125" style="162" customWidth="1"/>
    <col min="12766" max="12766" width="7.26953125" style="162" customWidth="1"/>
    <col min="12767" max="12767" width="4.1796875" style="162" customWidth="1"/>
    <col min="12768" max="12768" width="2.54296875" style="162" customWidth="1"/>
    <col min="12769" max="12769" width="2.453125" style="162" customWidth="1"/>
    <col min="12770" max="12770" width="1.26953125" style="162" customWidth="1"/>
    <col min="12771" max="12771" width="1.81640625" style="162" customWidth="1"/>
    <col min="12772" max="12772" width="3.26953125" style="162" customWidth="1"/>
    <col min="12773" max="12773" width="10" style="162" customWidth="1"/>
    <col min="12774" max="12774" width="15.453125" style="162" customWidth="1"/>
    <col min="12775" max="12775" width="3" style="162" customWidth="1"/>
    <col min="12776" max="12776" width="2.26953125" style="162" customWidth="1"/>
    <col min="12777" max="12777" width="8.1796875" style="162" customWidth="1"/>
    <col min="12778" max="12778" width="2.453125" style="162" customWidth="1"/>
    <col min="12779" max="12779" width="3.54296875" style="162" customWidth="1"/>
    <col min="12780" max="12780" width="5.81640625" style="162" customWidth="1"/>
    <col min="12781" max="12781" width="1.1796875" style="162" customWidth="1"/>
    <col min="12782" max="12782" width="5.1796875" style="162" customWidth="1"/>
    <col min="12783" max="12783" width="3.26953125" style="162" customWidth="1"/>
    <col min="12784" max="12784" width="1.26953125" style="162" customWidth="1"/>
    <col min="12785" max="12785" width="2.26953125" style="162" customWidth="1"/>
    <col min="12786" max="12787" width="1.26953125" style="162" customWidth="1"/>
    <col min="12788" max="12788" width="11.81640625" style="162" customWidth="1"/>
    <col min="12789" max="12789" width="1.81640625" style="162" customWidth="1"/>
    <col min="12790" max="12790" width="2" style="162" customWidth="1"/>
    <col min="12791" max="13018" width="6.81640625" style="162" customWidth="1"/>
    <col min="13019" max="13020" width="1.1796875" style="162" customWidth="1"/>
    <col min="13021" max="13021" width="1.26953125" style="162" customWidth="1"/>
    <col min="13022" max="13022" width="7.26953125" style="162" customWidth="1"/>
    <col min="13023" max="13023" width="4.1796875" style="162" customWidth="1"/>
    <col min="13024" max="13024" width="2.54296875" style="162" customWidth="1"/>
    <col min="13025" max="13025" width="2.453125" style="162" customWidth="1"/>
    <col min="13026" max="13026" width="1.26953125" style="162" customWidth="1"/>
    <col min="13027" max="13027" width="1.81640625" style="162" customWidth="1"/>
    <col min="13028" max="13028" width="3.26953125" style="162" customWidth="1"/>
    <col min="13029" max="13029" width="10" style="162" customWidth="1"/>
    <col min="13030" max="13030" width="15.453125" style="162" customWidth="1"/>
    <col min="13031" max="13031" width="3" style="162" customWidth="1"/>
    <col min="13032" max="13032" width="2.26953125" style="162" customWidth="1"/>
    <col min="13033" max="13033" width="8.1796875" style="162" customWidth="1"/>
    <col min="13034" max="13034" width="2.453125" style="162" customWidth="1"/>
    <col min="13035" max="13035" width="3.54296875" style="162" customWidth="1"/>
    <col min="13036" max="13036" width="5.81640625" style="162" customWidth="1"/>
    <col min="13037" max="13037" width="1.1796875" style="162" customWidth="1"/>
    <col min="13038" max="13038" width="5.1796875" style="162" customWidth="1"/>
    <col min="13039" max="13039" width="3.26953125" style="162" customWidth="1"/>
    <col min="13040" max="13040" width="1.26953125" style="162" customWidth="1"/>
    <col min="13041" max="13041" width="2.26953125" style="162" customWidth="1"/>
    <col min="13042" max="13043" width="1.26953125" style="162" customWidth="1"/>
    <col min="13044" max="13044" width="11.81640625" style="162" customWidth="1"/>
    <col min="13045" max="13045" width="1.81640625" style="162" customWidth="1"/>
    <col min="13046" max="13046" width="2" style="162" customWidth="1"/>
    <col min="13047" max="13274" width="6.81640625" style="162" customWidth="1"/>
    <col min="13275" max="13276" width="1.1796875" style="162" customWidth="1"/>
    <col min="13277" max="13277" width="1.26953125" style="162" customWidth="1"/>
    <col min="13278" max="13278" width="7.26953125" style="162" customWidth="1"/>
    <col min="13279" max="13279" width="4.1796875" style="162" customWidth="1"/>
    <col min="13280" max="13280" width="2.54296875" style="162" customWidth="1"/>
    <col min="13281" max="13281" width="2.453125" style="162" customWidth="1"/>
    <col min="13282" max="13282" width="1.26953125" style="162" customWidth="1"/>
    <col min="13283" max="13283" width="1.81640625" style="162" customWidth="1"/>
    <col min="13284" max="13284" width="3.26953125" style="162" customWidth="1"/>
    <col min="13285" max="13285" width="10" style="162" customWidth="1"/>
    <col min="13286" max="13286" width="15.453125" style="162" customWidth="1"/>
    <col min="13287" max="13287" width="3" style="162" customWidth="1"/>
    <col min="13288" max="13288" width="2.26953125" style="162" customWidth="1"/>
    <col min="13289" max="13289" width="8.1796875" style="162" customWidth="1"/>
    <col min="13290" max="13290" width="2.453125" style="162" customWidth="1"/>
    <col min="13291" max="13291" width="3.54296875" style="162" customWidth="1"/>
    <col min="13292" max="13292" width="5.81640625" style="162" customWidth="1"/>
    <col min="13293" max="13293" width="1.1796875" style="162" customWidth="1"/>
    <col min="13294" max="13294" width="5.1796875" style="162" customWidth="1"/>
    <col min="13295" max="13295" width="3.26953125" style="162" customWidth="1"/>
    <col min="13296" max="13296" width="1.26953125" style="162" customWidth="1"/>
    <col min="13297" max="13297" width="2.26953125" style="162" customWidth="1"/>
    <col min="13298" max="13299" width="1.26953125" style="162" customWidth="1"/>
    <col min="13300" max="13300" width="11.81640625" style="162" customWidth="1"/>
    <col min="13301" max="13301" width="1.81640625" style="162" customWidth="1"/>
    <col min="13302" max="13302" width="2" style="162" customWidth="1"/>
    <col min="13303" max="13530" width="6.81640625" style="162" customWidth="1"/>
    <col min="13531" max="13532" width="1.1796875" style="162" customWidth="1"/>
    <col min="13533" max="13533" width="1.26953125" style="162" customWidth="1"/>
    <col min="13534" max="13534" width="7.26953125" style="162" customWidth="1"/>
    <col min="13535" max="13535" width="4.1796875" style="162" customWidth="1"/>
    <col min="13536" max="13536" width="2.54296875" style="162" customWidth="1"/>
    <col min="13537" max="13537" width="2.453125" style="162" customWidth="1"/>
    <col min="13538" max="13538" width="1.26953125" style="162" customWidth="1"/>
    <col min="13539" max="13539" width="1.81640625" style="162" customWidth="1"/>
    <col min="13540" max="13540" width="3.26953125" style="162" customWidth="1"/>
    <col min="13541" max="13541" width="10" style="162" customWidth="1"/>
    <col min="13542" max="13542" width="15.453125" style="162" customWidth="1"/>
    <col min="13543" max="13543" width="3" style="162" customWidth="1"/>
    <col min="13544" max="13544" width="2.26953125" style="162" customWidth="1"/>
    <col min="13545" max="13545" width="8.1796875" style="162" customWidth="1"/>
    <col min="13546" max="13546" width="2.453125" style="162" customWidth="1"/>
    <col min="13547" max="13547" width="3.54296875" style="162" customWidth="1"/>
    <col min="13548" max="13548" width="5.81640625" style="162" customWidth="1"/>
    <col min="13549" max="13549" width="1.1796875" style="162" customWidth="1"/>
    <col min="13550" max="13550" width="5.1796875" style="162" customWidth="1"/>
    <col min="13551" max="13551" width="3.26953125" style="162" customWidth="1"/>
    <col min="13552" max="13552" width="1.26953125" style="162" customWidth="1"/>
    <col min="13553" max="13553" width="2.26953125" style="162" customWidth="1"/>
    <col min="13554" max="13555" width="1.26953125" style="162" customWidth="1"/>
    <col min="13556" max="13556" width="11.81640625" style="162" customWidth="1"/>
    <col min="13557" max="13557" width="1.81640625" style="162" customWidth="1"/>
    <col min="13558" max="13558" width="2" style="162" customWidth="1"/>
    <col min="13559" max="13786" width="6.81640625" style="162" customWidth="1"/>
    <col min="13787" max="13788" width="1.1796875" style="162" customWidth="1"/>
    <col min="13789" max="13789" width="1.26953125" style="162" customWidth="1"/>
    <col min="13790" max="13790" width="7.26953125" style="162" customWidth="1"/>
    <col min="13791" max="13791" width="4.1796875" style="162" customWidth="1"/>
    <col min="13792" max="13792" width="2.54296875" style="162" customWidth="1"/>
    <col min="13793" max="13793" width="2.453125" style="162" customWidth="1"/>
    <col min="13794" max="13794" width="1.26953125" style="162" customWidth="1"/>
    <col min="13795" max="13795" width="1.81640625" style="162" customWidth="1"/>
    <col min="13796" max="13796" width="3.26953125" style="162" customWidth="1"/>
    <col min="13797" max="13797" width="10" style="162" customWidth="1"/>
    <col min="13798" max="13798" width="15.453125" style="162" customWidth="1"/>
    <col min="13799" max="13799" width="3" style="162" customWidth="1"/>
    <col min="13800" max="13800" width="2.26953125" style="162" customWidth="1"/>
    <col min="13801" max="13801" width="8.1796875" style="162" customWidth="1"/>
    <col min="13802" max="13802" width="2.453125" style="162" customWidth="1"/>
    <col min="13803" max="13803" width="3.54296875" style="162" customWidth="1"/>
    <col min="13804" max="13804" width="5.81640625" style="162" customWidth="1"/>
    <col min="13805" max="13805" width="1.1796875" style="162" customWidth="1"/>
    <col min="13806" max="13806" width="5.1796875" style="162" customWidth="1"/>
    <col min="13807" max="13807" width="3.26953125" style="162" customWidth="1"/>
    <col min="13808" max="13808" width="1.26953125" style="162" customWidth="1"/>
    <col min="13809" max="13809" width="2.26953125" style="162" customWidth="1"/>
    <col min="13810" max="13811" width="1.26953125" style="162" customWidth="1"/>
    <col min="13812" max="13812" width="11.81640625" style="162" customWidth="1"/>
    <col min="13813" max="13813" width="1.81640625" style="162" customWidth="1"/>
    <col min="13814" max="13814" width="2" style="162" customWidth="1"/>
    <col min="13815" max="14042" width="6.81640625" style="162" customWidth="1"/>
    <col min="14043" max="14044" width="1.1796875" style="162" customWidth="1"/>
    <col min="14045" max="14045" width="1.26953125" style="162" customWidth="1"/>
    <col min="14046" max="14046" width="7.26953125" style="162" customWidth="1"/>
    <col min="14047" max="14047" width="4.1796875" style="162" customWidth="1"/>
    <col min="14048" max="14048" width="2.54296875" style="162" customWidth="1"/>
    <col min="14049" max="14049" width="2.453125" style="162" customWidth="1"/>
    <col min="14050" max="14050" width="1.26953125" style="162" customWidth="1"/>
    <col min="14051" max="14051" width="1.81640625" style="162" customWidth="1"/>
    <col min="14052" max="14052" width="3.26953125" style="162" customWidth="1"/>
    <col min="14053" max="14053" width="10" style="162" customWidth="1"/>
    <col min="14054" max="14054" width="15.453125" style="162" customWidth="1"/>
    <col min="14055" max="14055" width="3" style="162" customWidth="1"/>
    <col min="14056" max="14056" width="2.26953125" style="162" customWidth="1"/>
    <col min="14057" max="14057" width="8.1796875" style="162" customWidth="1"/>
    <col min="14058" max="14058" width="2.453125" style="162" customWidth="1"/>
    <col min="14059" max="14059" width="3.54296875" style="162" customWidth="1"/>
    <col min="14060" max="14060" width="5.81640625" style="162" customWidth="1"/>
    <col min="14061" max="14061" width="1.1796875" style="162" customWidth="1"/>
    <col min="14062" max="14062" width="5.1796875" style="162" customWidth="1"/>
    <col min="14063" max="14063" width="3.26953125" style="162" customWidth="1"/>
    <col min="14064" max="14064" width="1.26953125" style="162" customWidth="1"/>
    <col min="14065" max="14065" width="2.26953125" style="162" customWidth="1"/>
    <col min="14066" max="14067" width="1.26953125" style="162" customWidth="1"/>
    <col min="14068" max="14068" width="11.81640625" style="162" customWidth="1"/>
    <col min="14069" max="14069" width="1.81640625" style="162" customWidth="1"/>
    <col min="14070" max="14070" width="2" style="162" customWidth="1"/>
    <col min="14071" max="14298" width="6.81640625" style="162" customWidth="1"/>
    <col min="14299" max="14300" width="1.1796875" style="162" customWidth="1"/>
    <col min="14301" max="14301" width="1.26953125" style="162" customWidth="1"/>
    <col min="14302" max="14302" width="7.26953125" style="162" customWidth="1"/>
    <col min="14303" max="14303" width="4.1796875" style="162" customWidth="1"/>
    <col min="14304" max="14304" width="2.54296875" style="162" customWidth="1"/>
    <col min="14305" max="14305" width="2.453125" style="162" customWidth="1"/>
    <col min="14306" max="14306" width="1.26953125" style="162" customWidth="1"/>
    <col min="14307" max="14307" width="1.81640625" style="162" customWidth="1"/>
    <col min="14308" max="14308" width="3.26953125" style="162" customWidth="1"/>
    <col min="14309" max="14309" width="10" style="162" customWidth="1"/>
    <col min="14310" max="14310" width="15.453125" style="162" customWidth="1"/>
    <col min="14311" max="14311" width="3" style="162" customWidth="1"/>
    <col min="14312" max="14312" width="2.26953125" style="162" customWidth="1"/>
    <col min="14313" max="14313" width="8.1796875" style="162" customWidth="1"/>
    <col min="14314" max="14314" width="2.453125" style="162" customWidth="1"/>
    <col min="14315" max="14315" width="3.54296875" style="162" customWidth="1"/>
    <col min="14316" max="14316" width="5.81640625" style="162" customWidth="1"/>
    <col min="14317" max="14317" width="1.1796875" style="162" customWidth="1"/>
    <col min="14318" max="14318" width="5.1796875" style="162" customWidth="1"/>
    <col min="14319" max="14319" width="3.26953125" style="162" customWidth="1"/>
    <col min="14320" max="14320" width="1.26953125" style="162" customWidth="1"/>
    <col min="14321" max="14321" width="2.26953125" style="162" customWidth="1"/>
    <col min="14322" max="14323" width="1.26953125" style="162" customWidth="1"/>
    <col min="14324" max="14324" width="11.81640625" style="162" customWidth="1"/>
    <col min="14325" max="14325" width="1.81640625" style="162" customWidth="1"/>
    <col min="14326" max="14326" width="2" style="162" customWidth="1"/>
    <col min="14327" max="14554" width="6.81640625" style="162" customWidth="1"/>
    <col min="14555" max="14556" width="1.1796875" style="162" customWidth="1"/>
    <col min="14557" max="14557" width="1.26953125" style="162" customWidth="1"/>
    <col min="14558" max="14558" width="7.26953125" style="162" customWidth="1"/>
    <col min="14559" max="14559" width="4.1796875" style="162" customWidth="1"/>
    <col min="14560" max="14560" width="2.54296875" style="162" customWidth="1"/>
    <col min="14561" max="14561" width="2.453125" style="162" customWidth="1"/>
    <col min="14562" max="14562" width="1.26953125" style="162" customWidth="1"/>
    <col min="14563" max="14563" width="1.81640625" style="162" customWidth="1"/>
    <col min="14564" max="14564" width="3.26953125" style="162" customWidth="1"/>
    <col min="14565" max="14565" width="10" style="162" customWidth="1"/>
    <col min="14566" max="14566" width="15.453125" style="162" customWidth="1"/>
    <col min="14567" max="14567" width="3" style="162" customWidth="1"/>
    <col min="14568" max="14568" width="2.26953125" style="162" customWidth="1"/>
    <col min="14569" max="14569" width="8.1796875" style="162" customWidth="1"/>
    <col min="14570" max="14570" width="2.453125" style="162" customWidth="1"/>
    <col min="14571" max="14571" width="3.54296875" style="162" customWidth="1"/>
    <col min="14572" max="14572" width="5.81640625" style="162" customWidth="1"/>
    <col min="14573" max="14573" width="1.1796875" style="162" customWidth="1"/>
    <col min="14574" max="14574" width="5.1796875" style="162" customWidth="1"/>
    <col min="14575" max="14575" width="3.26953125" style="162" customWidth="1"/>
    <col min="14576" max="14576" width="1.26953125" style="162" customWidth="1"/>
    <col min="14577" max="14577" width="2.26953125" style="162" customWidth="1"/>
    <col min="14578" max="14579" width="1.26953125" style="162" customWidth="1"/>
    <col min="14580" max="14580" width="11.81640625" style="162" customWidth="1"/>
    <col min="14581" max="14581" width="1.81640625" style="162" customWidth="1"/>
    <col min="14582" max="14582" width="2" style="162" customWidth="1"/>
    <col min="14583" max="14810" width="6.81640625" style="162" customWidth="1"/>
    <col min="14811" max="14812" width="1.1796875" style="162" customWidth="1"/>
    <col min="14813" max="14813" width="1.26953125" style="162" customWidth="1"/>
    <col min="14814" max="14814" width="7.26953125" style="162" customWidth="1"/>
    <col min="14815" max="14815" width="4.1796875" style="162" customWidth="1"/>
    <col min="14816" max="14816" width="2.54296875" style="162" customWidth="1"/>
    <col min="14817" max="14817" width="2.453125" style="162" customWidth="1"/>
    <col min="14818" max="14818" width="1.26953125" style="162" customWidth="1"/>
    <col min="14819" max="14819" width="1.81640625" style="162" customWidth="1"/>
    <col min="14820" max="14820" width="3.26953125" style="162" customWidth="1"/>
    <col min="14821" max="14821" width="10" style="162" customWidth="1"/>
    <col min="14822" max="14822" width="15.453125" style="162" customWidth="1"/>
    <col min="14823" max="14823" width="3" style="162" customWidth="1"/>
    <col min="14824" max="14824" width="2.26953125" style="162" customWidth="1"/>
    <col min="14825" max="14825" width="8.1796875" style="162" customWidth="1"/>
    <col min="14826" max="14826" width="2.453125" style="162" customWidth="1"/>
    <col min="14827" max="14827" width="3.54296875" style="162" customWidth="1"/>
    <col min="14828" max="14828" width="5.81640625" style="162" customWidth="1"/>
    <col min="14829" max="14829" width="1.1796875" style="162" customWidth="1"/>
    <col min="14830" max="14830" width="5.1796875" style="162" customWidth="1"/>
    <col min="14831" max="14831" width="3.26953125" style="162" customWidth="1"/>
    <col min="14832" max="14832" width="1.26953125" style="162" customWidth="1"/>
    <col min="14833" max="14833" width="2.26953125" style="162" customWidth="1"/>
    <col min="14834" max="14835" width="1.26953125" style="162" customWidth="1"/>
    <col min="14836" max="14836" width="11.81640625" style="162" customWidth="1"/>
    <col min="14837" max="14837" width="1.81640625" style="162" customWidth="1"/>
    <col min="14838" max="14838" width="2" style="162" customWidth="1"/>
    <col min="14839" max="15066" width="6.81640625" style="162" customWidth="1"/>
    <col min="15067" max="15068" width="1.1796875" style="162" customWidth="1"/>
    <col min="15069" max="15069" width="1.26953125" style="162" customWidth="1"/>
    <col min="15070" max="15070" width="7.26953125" style="162" customWidth="1"/>
    <col min="15071" max="15071" width="4.1796875" style="162" customWidth="1"/>
    <col min="15072" max="15072" width="2.54296875" style="162" customWidth="1"/>
    <col min="15073" max="15073" width="2.453125" style="162" customWidth="1"/>
    <col min="15074" max="15074" width="1.26953125" style="162" customWidth="1"/>
    <col min="15075" max="15075" width="1.81640625" style="162" customWidth="1"/>
    <col min="15076" max="15076" width="3.26953125" style="162" customWidth="1"/>
    <col min="15077" max="15077" width="10" style="162" customWidth="1"/>
    <col min="15078" max="15078" width="15.453125" style="162" customWidth="1"/>
    <col min="15079" max="15079" width="3" style="162" customWidth="1"/>
    <col min="15080" max="15080" width="2.26953125" style="162" customWidth="1"/>
    <col min="15081" max="15081" width="8.1796875" style="162" customWidth="1"/>
    <col min="15082" max="15082" width="2.453125" style="162" customWidth="1"/>
    <col min="15083" max="15083" width="3.54296875" style="162" customWidth="1"/>
    <col min="15084" max="15084" width="5.81640625" style="162" customWidth="1"/>
    <col min="15085" max="15085" width="1.1796875" style="162" customWidth="1"/>
    <col min="15086" max="15086" width="5.1796875" style="162" customWidth="1"/>
    <col min="15087" max="15087" width="3.26953125" style="162" customWidth="1"/>
    <col min="15088" max="15088" width="1.26953125" style="162" customWidth="1"/>
    <col min="15089" max="15089" width="2.26953125" style="162" customWidth="1"/>
    <col min="15090" max="15091" width="1.26953125" style="162" customWidth="1"/>
    <col min="15092" max="15092" width="11.81640625" style="162" customWidth="1"/>
    <col min="15093" max="15093" width="1.81640625" style="162" customWidth="1"/>
    <col min="15094" max="15094" width="2" style="162" customWidth="1"/>
    <col min="15095" max="15322" width="6.81640625" style="162" customWidth="1"/>
    <col min="15323" max="15324" width="1.1796875" style="162" customWidth="1"/>
    <col min="15325" max="15325" width="1.26953125" style="162" customWidth="1"/>
    <col min="15326" max="15326" width="7.26953125" style="162" customWidth="1"/>
    <col min="15327" max="15327" width="4.1796875" style="162" customWidth="1"/>
    <col min="15328" max="15328" width="2.54296875" style="162" customWidth="1"/>
    <col min="15329" max="15329" width="2.453125" style="162" customWidth="1"/>
    <col min="15330" max="15330" width="1.26953125" style="162" customWidth="1"/>
    <col min="15331" max="15331" width="1.81640625" style="162" customWidth="1"/>
    <col min="15332" max="15332" width="3.26953125" style="162" customWidth="1"/>
    <col min="15333" max="15333" width="10" style="162" customWidth="1"/>
    <col min="15334" max="15334" width="15.453125" style="162" customWidth="1"/>
    <col min="15335" max="15335" width="3" style="162" customWidth="1"/>
    <col min="15336" max="15336" width="2.26953125" style="162" customWidth="1"/>
    <col min="15337" max="15337" width="8.1796875" style="162" customWidth="1"/>
    <col min="15338" max="15338" width="2.453125" style="162" customWidth="1"/>
    <col min="15339" max="15339" width="3.54296875" style="162" customWidth="1"/>
    <col min="15340" max="15340" width="5.81640625" style="162" customWidth="1"/>
    <col min="15341" max="15341" width="1.1796875" style="162" customWidth="1"/>
    <col min="15342" max="15342" width="5.1796875" style="162" customWidth="1"/>
    <col min="15343" max="15343" width="3.26953125" style="162" customWidth="1"/>
    <col min="15344" max="15344" width="1.26953125" style="162" customWidth="1"/>
    <col min="15345" max="15345" width="2.26953125" style="162" customWidth="1"/>
    <col min="15346" max="15347" width="1.26953125" style="162" customWidth="1"/>
    <col min="15348" max="15348" width="11.81640625" style="162" customWidth="1"/>
    <col min="15349" max="15349" width="1.81640625" style="162" customWidth="1"/>
    <col min="15350" max="15350" width="2" style="162" customWidth="1"/>
    <col min="15351" max="15578" width="6.81640625" style="162" customWidth="1"/>
    <col min="15579" max="15580" width="1.1796875" style="162" customWidth="1"/>
    <col min="15581" max="15581" width="1.26953125" style="162" customWidth="1"/>
    <col min="15582" max="15582" width="7.26953125" style="162" customWidth="1"/>
    <col min="15583" max="15583" width="4.1796875" style="162" customWidth="1"/>
    <col min="15584" max="15584" width="2.54296875" style="162" customWidth="1"/>
    <col min="15585" max="15585" width="2.453125" style="162" customWidth="1"/>
    <col min="15586" max="15586" width="1.26953125" style="162" customWidth="1"/>
    <col min="15587" max="15587" width="1.81640625" style="162" customWidth="1"/>
    <col min="15588" max="15588" width="3.26953125" style="162" customWidth="1"/>
    <col min="15589" max="15589" width="10" style="162" customWidth="1"/>
    <col min="15590" max="15590" width="15.453125" style="162" customWidth="1"/>
    <col min="15591" max="15591" width="3" style="162" customWidth="1"/>
    <col min="15592" max="15592" width="2.26953125" style="162" customWidth="1"/>
    <col min="15593" max="15593" width="8.1796875" style="162" customWidth="1"/>
    <col min="15594" max="15594" width="2.453125" style="162" customWidth="1"/>
    <col min="15595" max="15595" width="3.54296875" style="162" customWidth="1"/>
    <col min="15596" max="15596" width="5.81640625" style="162" customWidth="1"/>
    <col min="15597" max="15597" width="1.1796875" style="162" customWidth="1"/>
    <col min="15598" max="15598" width="5.1796875" style="162" customWidth="1"/>
    <col min="15599" max="15599" width="3.26953125" style="162" customWidth="1"/>
    <col min="15600" max="15600" width="1.26953125" style="162" customWidth="1"/>
    <col min="15601" max="15601" width="2.26953125" style="162" customWidth="1"/>
    <col min="15602" max="15603" width="1.26953125" style="162" customWidth="1"/>
    <col min="15604" max="15604" width="11.81640625" style="162" customWidth="1"/>
    <col min="15605" max="15605" width="1.81640625" style="162" customWidth="1"/>
    <col min="15606" max="15606" width="2" style="162" customWidth="1"/>
    <col min="15607" max="15834" width="6.81640625" style="162" customWidth="1"/>
    <col min="15835" max="15836" width="1.1796875" style="162" customWidth="1"/>
    <col min="15837" max="15837" width="1.26953125" style="162" customWidth="1"/>
    <col min="15838" max="15838" width="7.26953125" style="162" customWidth="1"/>
    <col min="15839" max="15839" width="4.1796875" style="162" customWidth="1"/>
    <col min="15840" max="15840" width="2.54296875" style="162" customWidth="1"/>
    <col min="15841" max="15841" width="2.453125" style="162" customWidth="1"/>
    <col min="15842" max="15842" width="1.26953125" style="162" customWidth="1"/>
    <col min="15843" max="15843" width="1.81640625" style="162" customWidth="1"/>
    <col min="15844" max="15844" width="3.26953125" style="162" customWidth="1"/>
    <col min="15845" max="15845" width="10" style="162" customWidth="1"/>
    <col min="15846" max="15846" width="15.453125" style="162" customWidth="1"/>
    <col min="15847" max="15847" width="3" style="162" customWidth="1"/>
    <col min="15848" max="15848" width="2.26953125" style="162" customWidth="1"/>
    <col min="15849" max="15849" width="8.1796875" style="162" customWidth="1"/>
    <col min="15850" max="15850" width="2.453125" style="162" customWidth="1"/>
    <col min="15851" max="15851" width="3.54296875" style="162" customWidth="1"/>
    <col min="15852" max="15852" width="5.81640625" style="162" customWidth="1"/>
    <col min="15853" max="15853" width="1.1796875" style="162" customWidth="1"/>
    <col min="15854" max="15854" width="5.1796875" style="162" customWidth="1"/>
    <col min="15855" max="15855" width="3.26953125" style="162" customWidth="1"/>
    <col min="15856" max="15856" width="1.26953125" style="162" customWidth="1"/>
    <col min="15857" max="15857" width="2.26953125" style="162" customWidth="1"/>
    <col min="15858" max="15859" width="1.26953125" style="162" customWidth="1"/>
    <col min="15860" max="15860" width="11.81640625" style="162" customWidth="1"/>
    <col min="15861" max="15861" width="1.81640625" style="162" customWidth="1"/>
    <col min="15862" max="15862" width="2" style="162" customWidth="1"/>
    <col min="15863" max="16090" width="6.81640625" style="162" customWidth="1"/>
    <col min="16091" max="16092" width="1.1796875" style="162" customWidth="1"/>
    <col min="16093" max="16093" width="1.26953125" style="162" customWidth="1"/>
    <col min="16094" max="16094" width="7.26953125" style="162" customWidth="1"/>
    <col min="16095" max="16095" width="4.1796875" style="162" customWidth="1"/>
    <col min="16096" max="16096" width="2.54296875" style="162" customWidth="1"/>
    <col min="16097" max="16097" width="2.453125" style="162" customWidth="1"/>
    <col min="16098" max="16098" width="1.26953125" style="162" customWidth="1"/>
    <col min="16099" max="16099" width="1.81640625" style="162" customWidth="1"/>
    <col min="16100" max="16100" width="3.26953125" style="162" customWidth="1"/>
    <col min="16101" max="16101" width="10" style="162" customWidth="1"/>
    <col min="16102" max="16102" width="15.453125" style="162" customWidth="1"/>
    <col min="16103" max="16103" width="3" style="162" customWidth="1"/>
    <col min="16104" max="16104" width="2.26953125" style="162" customWidth="1"/>
    <col min="16105" max="16105" width="8.1796875" style="162" customWidth="1"/>
    <col min="16106" max="16106" width="2.453125" style="162" customWidth="1"/>
    <col min="16107" max="16107" width="3.54296875" style="162" customWidth="1"/>
    <col min="16108" max="16108" width="5.81640625" style="162" customWidth="1"/>
    <col min="16109" max="16109" width="1.1796875" style="162" customWidth="1"/>
    <col min="16110" max="16110" width="5.1796875" style="162" customWidth="1"/>
    <col min="16111" max="16111" width="3.26953125" style="162" customWidth="1"/>
    <col min="16112" max="16112" width="1.26953125" style="162" customWidth="1"/>
    <col min="16113" max="16113" width="2.26953125" style="162" customWidth="1"/>
    <col min="16114" max="16115" width="1.26953125" style="162" customWidth="1"/>
    <col min="16116" max="16116" width="11.81640625" style="162" customWidth="1"/>
    <col min="16117" max="16117" width="1.81640625" style="162" customWidth="1"/>
    <col min="16118" max="16118" width="2" style="162" customWidth="1"/>
    <col min="16119" max="16384" width="6.81640625" style="162" customWidth="1"/>
  </cols>
  <sheetData>
    <row r="1" spans="2:22" ht="9" customHeight="1" x14ac:dyDescent="0.25"/>
    <row r="2" spans="2:22" ht="12.75" customHeight="1" x14ac:dyDescent="0.25">
      <c r="C2" s="293"/>
      <c r="D2" s="293"/>
      <c r="E2" s="294"/>
      <c r="F2" s="294"/>
      <c r="G2" s="294"/>
      <c r="I2" s="295"/>
      <c r="J2" s="295"/>
      <c r="K2" s="295"/>
    </row>
    <row r="3" spans="2:22" ht="11.25" customHeight="1" x14ac:dyDescent="0.25"/>
    <row r="4" spans="2:22" ht="12.75" customHeight="1" x14ac:dyDescent="0.25">
      <c r="K4" s="290" t="s">
        <v>37</v>
      </c>
      <c r="L4" s="290"/>
      <c r="M4" s="290"/>
      <c r="N4" s="290"/>
      <c r="O4" s="290"/>
      <c r="P4" s="290"/>
      <c r="Q4" s="290"/>
      <c r="R4" s="290"/>
      <c r="S4" s="290"/>
      <c r="T4" s="290"/>
    </row>
    <row r="5" spans="2:22" ht="9" customHeight="1" x14ac:dyDescent="0.25"/>
    <row r="6" spans="2:22" ht="12.75" customHeight="1" x14ac:dyDescent="0.25">
      <c r="K6" s="291" t="s">
        <v>38</v>
      </c>
      <c r="L6" s="291"/>
      <c r="M6" s="291"/>
      <c r="N6" s="291"/>
      <c r="O6" s="291"/>
      <c r="P6" s="291"/>
      <c r="Q6" s="291"/>
      <c r="R6" s="291"/>
      <c r="S6" s="291"/>
      <c r="T6" s="291"/>
    </row>
    <row r="7" spans="2:22" ht="31.5" customHeight="1" x14ac:dyDescent="0.25"/>
    <row r="8" spans="2:22" ht="12.75" customHeight="1" x14ac:dyDescent="0.25">
      <c r="B8" s="292" t="s">
        <v>39</v>
      </c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292"/>
      <c r="R8" s="292"/>
      <c r="S8" s="292"/>
      <c r="T8" s="292"/>
      <c r="U8" s="292"/>
      <c r="V8" s="292"/>
    </row>
    <row r="9" spans="2:22" ht="9" customHeight="1" x14ac:dyDescent="0.25"/>
    <row r="10" spans="2:22" ht="15.75" customHeight="1" x14ac:dyDescent="0.25">
      <c r="B10" s="292" t="s">
        <v>40</v>
      </c>
      <c r="C10" s="292"/>
      <c r="D10" s="292"/>
      <c r="E10" s="292"/>
      <c r="F10" s="292"/>
      <c r="G10" s="292"/>
      <c r="H10" s="292"/>
      <c r="I10" s="292"/>
      <c r="J10" s="292"/>
      <c r="K10" s="292"/>
    </row>
    <row r="11" spans="2:22" ht="16.5" customHeight="1" x14ac:dyDescent="0.25"/>
    <row r="12" spans="2:22" ht="18.75" customHeight="1" x14ac:dyDescent="0.25">
      <c r="D12" s="283" t="s">
        <v>41</v>
      </c>
      <c r="E12" s="283"/>
      <c r="F12" s="283"/>
      <c r="G12" s="283"/>
      <c r="H12" s="283"/>
      <c r="I12" s="283"/>
      <c r="N12" s="283"/>
      <c r="O12" s="283"/>
      <c r="P12" s="283"/>
      <c r="R12" s="291" t="s">
        <v>42</v>
      </c>
      <c r="S12" s="291"/>
      <c r="T12" s="291"/>
      <c r="U12" s="291"/>
      <c r="V12" s="291"/>
    </row>
    <row r="13" spans="2:22" ht="3.75" customHeight="1" x14ac:dyDescent="0.25"/>
    <row r="14" spans="2:22" ht="16.5" customHeight="1" x14ac:dyDescent="0.25">
      <c r="D14" s="288" t="s">
        <v>43</v>
      </c>
      <c r="E14" s="288"/>
      <c r="F14" s="288"/>
      <c r="G14" s="288"/>
      <c r="H14" s="288"/>
      <c r="I14" s="288"/>
      <c r="J14" s="288"/>
      <c r="K14" s="288"/>
      <c r="L14" s="288"/>
      <c r="O14" s="163"/>
      <c r="T14" s="289">
        <v>7</v>
      </c>
      <c r="U14" s="289"/>
    </row>
    <row r="15" spans="2:22" ht="3.75" customHeight="1" x14ac:dyDescent="0.25"/>
    <row r="16" spans="2:22" ht="16.5" customHeight="1" x14ac:dyDescent="0.25">
      <c r="D16" s="288" t="s">
        <v>44</v>
      </c>
      <c r="E16" s="288"/>
      <c r="F16" s="288"/>
      <c r="G16" s="288"/>
      <c r="H16" s="288"/>
      <c r="I16" s="288"/>
      <c r="J16" s="288"/>
      <c r="K16" s="288"/>
      <c r="L16" s="288"/>
      <c r="O16" s="163"/>
      <c r="T16" s="289">
        <v>187</v>
      </c>
      <c r="U16" s="289"/>
    </row>
    <row r="17" spans="3:21" ht="6.75" customHeight="1" x14ac:dyDescent="0.25"/>
    <row r="18" spans="3:21" ht="14.25" customHeight="1" x14ac:dyDescent="0.25">
      <c r="C18" s="283" t="s">
        <v>45</v>
      </c>
      <c r="D18" s="283"/>
      <c r="E18" s="283"/>
      <c r="F18" s="283"/>
      <c r="G18" s="284" t="s">
        <v>46</v>
      </c>
      <c r="H18" s="284"/>
      <c r="I18" s="284"/>
      <c r="J18" s="284"/>
      <c r="K18" s="284"/>
      <c r="L18" s="284"/>
      <c r="S18" s="285">
        <v>194</v>
      </c>
      <c r="T18" s="285"/>
      <c r="U18" s="285"/>
    </row>
    <row r="19" spans="3:21" ht="8.25" customHeight="1" x14ac:dyDescent="0.25"/>
    <row r="20" spans="3:21" ht="3.75" customHeight="1" x14ac:dyDescent="0.25"/>
    <row r="21" spans="3:21" ht="16.5" customHeight="1" x14ac:dyDescent="0.25">
      <c r="D21" s="288" t="s">
        <v>47</v>
      </c>
      <c r="E21" s="288"/>
      <c r="F21" s="288"/>
      <c r="G21" s="288"/>
      <c r="H21" s="288"/>
      <c r="I21" s="288"/>
      <c r="J21" s="288"/>
      <c r="K21" s="288"/>
      <c r="L21" s="288"/>
      <c r="O21" s="163"/>
      <c r="T21" s="289">
        <v>1</v>
      </c>
      <c r="U21" s="289"/>
    </row>
    <row r="22" spans="3:21" ht="3.75" customHeight="1" x14ac:dyDescent="0.25"/>
    <row r="23" spans="3:21" ht="16.5" customHeight="1" x14ac:dyDescent="0.25">
      <c r="D23" s="288" t="s">
        <v>48</v>
      </c>
      <c r="E23" s="288"/>
      <c r="F23" s="288"/>
      <c r="G23" s="288"/>
      <c r="H23" s="288"/>
      <c r="I23" s="288"/>
      <c r="J23" s="288"/>
      <c r="K23" s="288"/>
      <c r="L23" s="288"/>
      <c r="O23" s="163"/>
      <c r="T23" s="289">
        <v>1</v>
      </c>
      <c r="U23" s="289"/>
    </row>
    <row r="24" spans="3:21" ht="3.75" customHeight="1" x14ac:dyDescent="0.25"/>
    <row r="25" spans="3:21" ht="16.5" customHeight="1" x14ac:dyDescent="0.25">
      <c r="D25" s="288" t="s">
        <v>47</v>
      </c>
      <c r="E25" s="288"/>
      <c r="F25" s="288"/>
      <c r="G25" s="288"/>
      <c r="H25" s="288"/>
      <c r="I25" s="288"/>
      <c r="J25" s="288"/>
      <c r="K25" s="288"/>
      <c r="L25" s="288"/>
      <c r="O25" s="163"/>
      <c r="T25" s="289">
        <v>1</v>
      </c>
      <c r="U25" s="289"/>
    </row>
    <row r="26" spans="3:21" ht="3.75" customHeight="1" x14ac:dyDescent="0.25"/>
    <row r="27" spans="3:21" ht="16.5" customHeight="1" x14ac:dyDescent="0.25">
      <c r="D27" s="288" t="s">
        <v>47</v>
      </c>
      <c r="E27" s="288"/>
      <c r="F27" s="288"/>
      <c r="G27" s="288"/>
      <c r="H27" s="288"/>
      <c r="I27" s="288"/>
      <c r="J27" s="288"/>
      <c r="K27" s="288"/>
      <c r="L27" s="288"/>
      <c r="O27" s="163"/>
      <c r="T27" s="289">
        <v>1</v>
      </c>
      <c r="U27" s="289"/>
    </row>
    <row r="28" spans="3:21" ht="3.75" customHeight="1" x14ac:dyDescent="0.25"/>
    <row r="29" spans="3:21" ht="16.5" customHeight="1" x14ac:dyDescent="0.25">
      <c r="D29" s="288" t="s">
        <v>47</v>
      </c>
      <c r="E29" s="288"/>
      <c r="F29" s="288"/>
      <c r="G29" s="288"/>
      <c r="H29" s="288"/>
      <c r="I29" s="288"/>
      <c r="J29" s="288"/>
      <c r="K29" s="288"/>
      <c r="L29" s="288"/>
      <c r="O29" s="163"/>
      <c r="T29" s="289">
        <v>1</v>
      </c>
      <c r="U29" s="289"/>
    </row>
    <row r="30" spans="3:21" ht="3.75" customHeight="1" x14ac:dyDescent="0.25"/>
    <row r="31" spans="3:21" ht="16.5" customHeight="1" x14ac:dyDescent="0.25">
      <c r="D31" s="288" t="s">
        <v>47</v>
      </c>
      <c r="E31" s="288"/>
      <c r="F31" s="288"/>
      <c r="G31" s="288"/>
      <c r="H31" s="288"/>
      <c r="I31" s="288"/>
      <c r="J31" s="288"/>
      <c r="K31" s="288"/>
      <c r="L31" s="288"/>
      <c r="O31" s="163"/>
      <c r="T31" s="289">
        <v>1</v>
      </c>
      <c r="U31" s="289"/>
    </row>
    <row r="32" spans="3:21" ht="3.75" customHeight="1" x14ac:dyDescent="0.25"/>
    <row r="33" spans="4:21" ht="16.5" customHeight="1" x14ac:dyDescent="0.25">
      <c r="D33" s="288" t="s">
        <v>47</v>
      </c>
      <c r="E33" s="288"/>
      <c r="F33" s="288"/>
      <c r="G33" s="288"/>
      <c r="H33" s="288"/>
      <c r="I33" s="288"/>
      <c r="J33" s="288"/>
      <c r="K33" s="288"/>
      <c r="L33" s="288"/>
      <c r="O33" s="163"/>
      <c r="T33" s="289">
        <v>1</v>
      </c>
      <c r="U33" s="289"/>
    </row>
    <row r="34" spans="4:21" ht="3.75" customHeight="1" x14ac:dyDescent="0.25"/>
    <row r="35" spans="4:21" ht="16.5" customHeight="1" x14ac:dyDescent="0.25">
      <c r="D35" s="288" t="s">
        <v>47</v>
      </c>
      <c r="E35" s="288"/>
      <c r="F35" s="288"/>
      <c r="G35" s="288"/>
      <c r="H35" s="288"/>
      <c r="I35" s="288"/>
      <c r="J35" s="288"/>
      <c r="K35" s="288"/>
      <c r="L35" s="288"/>
      <c r="O35" s="163"/>
      <c r="T35" s="289">
        <v>1</v>
      </c>
      <c r="U35" s="289"/>
    </row>
    <row r="36" spans="4:21" ht="3.75" customHeight="1" x14ac:dyDescent="0.25"/>
    <row r="37" spans="4:21" ht="16.5" customHeight="1" x14ac:dyDescent="0.25">
      <c r="D37" s="288" t="s">
        <v>47</v>
      </c>
      <c r="E37" s="288"/>
      <c r="F37" s="288"/>
      <c r="G37" s="288"/>
      <c r="H37" s="288"/>
      <c r="I37" s="288"/>
      <c r="J37" s="288"/>
      <c r="K37" s="288"/>
      <c r="L37" s="288"/>
      <c r="O37" s="163"/>
      <c r="T37" s="289">
        <v>1</v>
      </c>
      <c r="U37" s="289"/>
    </row>
    <row r="38" spans="4:21" ht="3.75" customHeight="1" x14ac:dyDescent="0.25"/>
    <row r="39" spans="4:21" ht="16.5" customHeight="1" x14ac:dyDescent="0.25">
      <c r="D39" s="288" t="s">
        <v>47</v>
      </c>
      <c r="E39" s="288"/>
      <c r="F39" s="288"/>
      <c r="G39" s="288"/>
      <c r="H39" s="288"/>
      <c r="I39" s="288"/>
      <c r="J39" s="288"/>
      <c r="K39" s="288"/>
      <c r="L39" s="288"/>
      <c r="O39" s="163"/>
      <c r="T39" s="289">
        <v>1</v>
      </c>
      <c r="U39" s="289"/>
    </row>
    <row r="40" spans="4:21" ht="3.75" customHeight="1" x14ac:dyDescent="0.25"/>
    <row r="41" spans="4:21" ht="16.5" customHeight="1" x14ac:dyDescent="0.25">
      <c r="D41" s="288" t="s">
        <v>47</v>
      </c>
      <c r="E41" s="288"/>
      <c r="F41" s="288"/>
      <c r="G41" s="288"/>
      <c r="H41" s="288"/>
      <c r="I41" s="288"/>
      <c r="J41" s="288"/>
      <c r="K41" s="288"/>
      <c r="L41" s="288"/>
      <c r="O41" s="163"/>
      <c r="T41" s="289">
        <v>1</v>
      </c>
      <c r="U41" s="289"/>
    </row>
    <row r="42" spans="4:21" ht="3.75" customHeight="1" x14ac:dyDescent="0.25"/>
    <row r="43" spans="4:21" ht="16.5" customHeight="1" x14ac:dyDescent="0.25">
      <c r="D43" s="288" t="s">
        <v>47</v>
      </c>
      <c r="E43" s="288"/>
      <c r="F43" s="288"/>
      <c r="G43" s="288"/>
      <c r="H43" s="288"/>
      <c r="I43" s="288"/>
      <c r="J43" s="288"/>
      <c r="K43" s="288"/>
      <c r="L43" s="288"/>
      <c r="O43" s="163"/>
      <c r="T43" s="289">
        <v>1</v>
      </c>
      <c r="U43" s="289"/>
    </row>
    <row r="44" spans="4:21" ht="3.75" customHeight="1" x14ac:dyDescent="0.25"/>
    <row r="45" spans="4:21" ht="16.5" customHeight="1" x14ac:dyDescent="0.25">
      <c r="D45" s="288" t="s">
        <v>49</v>
      </c>
      <c r="E45" s="288"/>
      <c r="F45" s="288"/>
      <c r="G45" s="288"/>
      <c r="H45" s="288"/>
      <c r="I45" s="288"/>
      <c r="J45" s="288"/>
      <c r="K45" s="288"/>
      <c r="L45" s="288"/>
      <c r="O45" s="163"/>
      <c r="T45" s="289">
        <v>1</v>
      </c>
      <c r="U45" s="289"/>
    </row>
    <row r="46" spans="4:21" ht="3.75" customHeight="1" x14ac:dyDescent="0.25"/>
    <row r="47" spans="4:21" ht="16.5" customHeight="1" x14ac:dyDescent="0.25">
      <c r="D47" s="288" t="s">
        <v>47</v>
      </c>
      <c r="E47" s="288"/>
      <c r="F47" s="288"/>
      <c r="G47" s="288"/>
      <c r="H47" s="288"/>
      <c r="I47" s="288"/>
      <c r="J47" s="288"/>
      <c r="K47" s="288"/>
      <c r="L47" s="288"/>
      <c r="O47" s="163"/>
      <c r="T47" s="289">
        <v>1</v>
      </c>
      <c r="U47" s="289"/>
    </row>
    <row r="48" spans="4:21" ht="3.75" customHeight="1" x14ac:dyDescent="0.25"/>
    <row r="49" spans="4:21" ht="16.5" customHeight="1" x14ac:dyDescent="0.25">
      <c r="D49" s="288" t="s">
        <v>47</v>
      </c>
      <c r="E49" s="288"/>
      <c r="F49" s="288"/>
      <c r="G49" s="288"/>
      <c r="H49" s="288"/>
      <c r="I49" s="288"/>
      <c r="J49" s="288"/>
      <c r="K49" s="288"/>
      <c r="L49" s="288"/>
      <c r="O49" s="163"/>
      <c r="T49" s="289">
        <v>1</v>
      </c>
      <c r="U49" s="289"/>
    </row>
    <row r="50" spans="4:21" ht="3.75" customHeight="1" x14ac:dyDescent="0.25"/>
    <row r="51" spans="4:21" ht="16.5" customHeight="1" x14ac:dyDescent="0.25">
      <c r="D51" s="288" t="s">
        <v>49</v>
      </c>
      <c r="E51" s="288"/>
      <c r="F51" s="288"/>
      <c r="G51" s="288"/>
      <c r="H51" s="288"/>
      <c r="I51" s="288"/>
      <c r="J51" s="288"/>
      <c r="K51" s="288"/>
      <c r="L51" s="288"/>
      <c r="O51" s="163"/>
      <c r="T51" s="289">
        <v>27</v>
      </c>
      <c r="U51" s="289"/>
    </row>
    <row r="52" spans="4:21" ht="3.75" customHeight="1" x14ac:dyDescent="0.25"/>
    <row r="53" spans="4:21" ht="16.5" customHeight="1" x14ac:dyDescent="0.25">
      <c r="D53" s="288" t="s">
        <v>49</v>
      </c>
      <c r="E53" s="288"/>
      <c r="F53" s="288"/>
      <c r="G53" s="288"/>
      <c r="H53" s="288"/>
      <c r="I53" s="288"/>
      <c r="J53" s="288"/>
      <c r="K53" s="288"/>
      <c r="L53" s="288"/>
      <c r="O53" s="163"/>
      <c r="T53" s="289">
        <v>1</v>
      </c>
      <c r="U53" s="289"/>
    </row>
    <row r="54" spans="4:21" ht="3.75" customHeight="1" x14ac:dyDescent="0.25"/>
    <row r="55" spans="4:21" ht="16.5" customHeight="1" x14ac:dyDescent="0.25">
      <c r="D55" s="288" t="s">
        <v>49</v>
      </c>
      <c r="E55" s="288"/>
      <c r="F55" s="288"/>
      <c r="G55" s="288"/>
      <c r="H55" s="288"/>
      <c r="I55" s="288"/>
      <c r="J55" s="288"/>
      <c r="K55" s="288"/>
      <c r="L55" s="288"/>
      <c r="O55" s="163"/>
      <c r="T55" s="289">
        <v>1</v>
      </c>
      <c r="U55" s="289"/>
    </row>
    <row r="56" spans="4:21" ht="3.75" customHeight="1" x14ac:dyDescent="0.25"/>
    <row r="57" spans="4:21" ht="16.5" customHeight="1" x14ac:dyDescent="0.25">
      <c r="D57" s="288" t="s">
        <v>49</v>
      </c>
      <c r="E57" s="288"/>
      <c r="F57" s="288"/>
      <c r="G57" s="288"/>
      <c r="H57" s="288"/>
      <c r="I57" s="288"/>
      <c r="J57" s="288"/>
      <c r="K57" s="288"/>
      <c r="L57" s="288"/>
      <c r="O57" s="163"/>
      <c r="T57" s="289">
        <v>1</v>
      </c>
      <c r="U57" s="289"/>
    </row>
    <row r="58" spans="4:21" ht="3.75" customHeight="1" x14ac:dyDescent="0.25"/>
    <row r="59" spans="4:21" ht="16.5" customHeight="1" x14ac:dyDescent="0.25">
      <c r="D59" s="288" t="s">
        <v>49</v>
      </c>
      <c r="E59" s="288"/>
      <c r="F59" s="288"/>
      <c r="G59" s="288"/>
      <c r="H59" s="288"/>
      <c r="I59" s="288"/>
      <c r="J59" s="288"/>
      <c r="K59" s="288"/>
      <c r="L59" s="288"/>
      <c r="O59" s="163"/>
      <c r="T59" s="289">
        <v>1</v>
      </c>
      <c r="U59" s="289"/>
    </row>
    <row r="60" spans="4:21" ht="3.75" customHeight="1" x14ac:dyDescent="0.25"/>
    <row r="61" spans="4:21" ht="16.5" customHeight="1" x14ac:dyDescent="0.25">
      <c r="D61" s="288" t="s">
        <v>49</v>
      </c>
      <c r="E61" s="288"/>
      <c r="F61" s="288"/>
      <c r="G61" s="288"/>
      <c r="H61" s="288"/>
      <c r="I61" s="288"/>
      <c r="J61" s="288"/>
      <c r="K61" s="288"/>
      <c r="L61" s="288"/>
      <c r="O61" s="163"/>
      <c r="T61" s="289">
        <v>-1</v>
      </c>
      <c r="U61" s="289"/>
    </row>
    <row r="62" spans="4:21" ht="3.75" customHeight="1" x14ac:dyDescent="0.25"/>
    <row r="63" spans="4:21" ht="16.5" customHeight="1" x14ac:dyDescent="0.25">
      <c r="D63" s="288" t="s">
        <v>49</v>
      </c>
      <c r="E63" s="288"/>
      <c r="F63" s="288"/>
      <c r="G63" s="288"/>
      <c r="H63" s="288"/>
      <c r="I63" s="288"/>
      <c r="J63" s="288"/>
      <c r="K63" s="288"/>
      <c r="L63" s="288"/>
      <c r="O63" s="163"/>
      <c r="T63" s="289">
        <v>1</v>
      </c>
      <c r="U63" s="289"/>
    </row>
    <row r="64" spans="4:21" ht="3.75" customHeight="1" x14ac:dyDescent="0.25"/>
    <row r="65" spans="3:21" ht="16.5" customHeight="1" x14ac:dyDescent="0.25">
      <c r="D65" s="288" t="s">
        <v>47</v>
      </c>
      <c r="E65" s="288"/>
      <c r="F65" s="288"/>
      <c r="G65" s="288"/>
      <c r="H65" s="288"/>
      <c r="I65" s="288"/>
      <c r="J65" s="288"/>
      <c r="K65" s="288"/>
      <c r="L65" s="288"/>
      <c r="O65" s="163"/>
      <c r="T65" s="289">
        <v>0</v>
      </c>
      <c r="U65" s="289"/>
    </row>
    <row r="66" spans="3:21" ht="3.75" customHeight="1" x14ac:dyDescent="0.25"/>
    <row r="67" spans="3:21" ht="16.5" customHeight="1" x14ac:dyDescent="0.25">
      <c r="D67" s="288" t="s">
        <v>47</v>
      </c>
      <c r="E67" s="288"/>
      <c r="F67" s="288"/>
      <c r="G67" s="288"/>
      <c r="H67" s="288"/>
      <c r="I67" s="288"/>
      <c r="J67" s="288"/>
      <c r="K67" s="288"/>
      <c r="L67" s="288"/>
      <c r="O67" s="163"/>
      <c r="T67" s="289">
        <v>1</v>
      </c>
      <c r="U67" s="289"/>
    </row>
    <row r="68" spans="3:21" ht="3.75" customHeight="1" x14ac:dyDescent="0.25"/>
    <row r="69" spans="3:21" ht="16.5" customHeight="1" x14ac:dyDescent="0.25">
      <c r="D69" s="288" t="s">
        <v>49</v>
      </c>
      <c r="E69" s="288"/>
      <c r="F69" s="288"/>
      <c r="G69" s="288"/>
      <c r="H69" s="288"/>
      <c r="I69" s="288"/>
      <c r="J69" s="288"/>
      <c r="K69" s="288"/>
      <c r="L69" s="288"/>
      <c r="O69" s="163"/>
      <c r="T69" s="289">
        <v>1</v>
      </c>
      <c r="U69" s="289"/>
    </row>
    <row r="70" spans="3:21" ht="6.75" customHeight="1" x14ac:dyDescent="0.25"/>
    <row r="71" spans="3:21" ht="14.25" customHeight="1" x14ac:dyDescent="0.25">
      <c r="C71" s="283" t="s">
        <v>45</v>
      </c>
      <c r="D71" s="283"/>
      <c r="E71" s="283"/>
      <c r="F71" s="283"/>
      <c r="G71" s="284" t="s">
        <v>50</v>
      </c>
      <c r="H71" s="284"/>
      <c r="I71" s="284"/>
      <c r="J71" s="284"/>
      <c r="K71" s="284"/>
      <c r="L71" s="284"/>
      <c r="S71" s="285">
        <v>48</v>
      </c>
      <c r="T71" s="285"/>
      <c r="U71" s="285"/>
    </row>
    <row r="72" spans="3:21" ht="8.25" customHeight="1" x14ac:dyDescent="0.25"/>
    <row r="73" spans="3:21" ht="3.75" customHeight="1" x14ac:dyDescent="0.25"/>
    <row r="74" spans="3:21" ht="16.5" customHeight="1" x14ac:dyDescent="0.25">
      <c r="D74" s="288" t="s">
        <v>51</v>
      </c>
      <c r="E74" s="288"/>
      <c r="F74" s="288"/>
      <c r="G74" s="288"/>
      <c r="H74" s="288"/>
      <c r="I74" s="288"/>
      <c r="J74" s="288"/>
      <c r="K74" s="288"/>
      <c r="L74" s="288"/>
      <c r="O74" s="163"/>
      <c r="T74" s="289">
        <v>5</v>
      </c>
      <c r="U74" s="289"/>
    </row>
    <row r="75" spans="3:21" ht="3.75" customHeight="1" x14ac:dyDescent="0.25"/>
    <row r="76" spans="3:21" ht="16.5" customHeight="1" x14ac:dyDescent="0.25">
      <c r="D76" s="288" t="s">
        <v>52</v>
      </c>
      <c r="E76" s="288"/>
      <c r="F76" s="288"/>
      <c r="G76" s="288"/>
      <c r="H76" s="288"/>
      <c r="I76" s="288"/>
      <c r="J76" s="288"/>
      <c r="K76" s="288"/>
      <c r="L76" s="288"/>
      <c r="O76" s="163"/>
      <c r="T76" s="289">
        <v>1</v>
      </c>
      <c r="U76" s="289"/>
    </row>
    <row r="77" spans="3:21" ht="14.25" customHeight="1" x14ac:dyDescent="0.25"/>
    <row r="78" spans="3:21" ht="15" customHeight="1" x14ac:dyDescent="0.25"/>
    <row r="80" spans="3:21" ht="9" customHeight="1" x14ac:dyDescent="0.25"/>
    <row r="81" spans="2:22" ht="9" customHeight="1" x14ac:dyDescent="0.25"/>
    <row r="82" spans="2:22" ht="12.75" customHeight="1" x14ac:dyDescent="0.25">
      <c r="C82" s="293"/>
      <c r="D82" s="293"/>
      <c r="E82" s="294"/>
      <c r="F82" s="294"/>
      <c r="G82" s="294"/>
      <c r="I82" s="295"/>
      <c r="J82" s="295"/>
      <c r="K82" s="295"/>
    </row>
    <row r="83" spans="2:22" ht="11.25" customHeight="1" x14ac:dyDescent="0.25"/>
    <row r="84" spans="2:22" ht="12.75" customHeight="1" x14ac:dyDescent="0.25">
      <c r="K84" s="290" t="s">
        <v>37</v>
      </c>
      <c r="L84" s="290"/>
      <c r="M84" s="290"/>
      <c r="N84" s="290"/>
      <c r="O84" s="290"/>
      <c r="P84" s="290"/>
      <c r="Q84" s="290"/>
      <c r="R84" s="290"/>
      <c r="S84" s="290"/>
      <c r="T84" s="290"/>
    </row>
    <row r="85" spans="2:22" ht="9" customHeight="1" x14ac:dyDescent="0.25"/>
    <row r="86" spans="2:22" ht="12.75" customHeight="1" x14ac:dyDescent="0.25">
      <c r="K86" s="291" t="s">
        <v>38</v>
      </c>
      <c r="L86" s="291"/>
      <c r="M86" s="291"/>
      <c r="N86" s="291"/>
      <c r="O86" s="291"/>
      <c r="P86" s="291"/>
      <c r="Q86" s="291"/>
      <c r="R86" s="291"/>
      <c r="S86" s="291"/>
      <c r="T86" s="291"/>
    </row>
    <row r="87" spans="2:22" ht="31.5" customHeight="1" x14ac:dyDescent="0.25"/>
    <row r="88" spans="2:22" ht="12.75" customHeight="1" x14ac:dyDescent="0.25">
      <c r="B88" s="292" t="s">
        <v>39</v>
      </c>
      <c r="C88" s="292"/>
      <c r="D88" s="292"/>
      <c r="E88" s="292"/>
      <c r="F88" s="292"/>
      <c r="G88" s="292"/>
      <c r="H88" s="292"/>
      <c r="I88" s="292"/>
      <c r="J88" s="292"/>
      <c r="K88" s="292"/>
      <c r="L88" s="292"/>
      <c r="M88" s="292"/>
      <c r="N88" s="292"/>
      <c r="O88" s="292"/>
      <c r="P88" s="292"/>
      <c r="Q88" s="292"/>
      <c r="R88" s="292"/>
      <c r="S88" s="292"/>
      <c r="T88" s="292"/>
      <c r="U88" s="292"/>
      <c r="V88" s="292"/>
    </row>
    <row r="89" spans="2:22" ht="9" customHeight="1" x14ac:dyDescent="0.25"/>
    <row r="90" spans="2:22" ht="15.75" customHeight="1" x14ac:dyDescent="0.25">
      <c r="B90" s="292" t="s">
        <v>40</v>
      </c>
      <c r="C90" s="292"/>
      <c r="D90" s="292"/>
      <c r="E90" s="292"/>
      <c r="F90" s="292"/>
      <c r="G90" s="292"/>
      <c r="H90" s="292"/>
      <c r="I90" s="292"/>
      <c r="J90" s="292"/>
      <c r="K90" s="292"/>
    </row>
    <row r="91" spans="2:22" ht="16.5" customHeight="1" x14ac:dyDescent="0.25"/>
    <row r="92" spans="2:22" ht="18.75" customHeight="1" x14ac:dyDescent="0.25">
      <c r="D92" s="283" t="s">
        <v>41</v>
      </c>
      <c r="E92" s="283"/>
      <c r="F92" s="283"/>
      <c r="G92" s="283"/>
      <c r="H92" s="283"/>
      <c r="I92" s="283"/>
      <c r="N92" s="283"/>
      <c r="O92" s="283"/>
      <c r="P92" s="283"/>
      <c r="R92" s="291" t="s">
        <v>42</v>
      </c>
      <c r="S92" s="291"/>
      <c r="T92" s="291"/>
      <c r="U92" s="291"/>
      <c r="V92" s="291"/>
    </row>
    <row r="93" spans="2:22" ht="3.75" customHeight="1" x14ac:dyDescent="0.25"/>
    <row r="94" spans="2:22" ht="16.5" customHeight="1" x14ac:dyDescent="0.25">
      <c r="D94" s="288" t="s">
        <v>51</v>
      </c>
      <c r="E94" s="288"/>
      <c r="F94" s="288"/>
      <c r="G94" s="288"/>
      <c r="H94" s="288"/>
      <c r="I94" s="288"/>
      <c r="J94" s="288"/>
      <c r="K94" s="288"/>
      <c r="L94" s="288"/>
      <c r="O94" s="163"/>
      <c r="T94" s="289">
        <v>230</v>
      </c>
      <c r="U94" s="289"/>
    </row>
    <row r="95" spans="2:22" ht="3.75" customHeight="1" x14ac:dyDescent="0.25"/>
    <row r="96" spans="2:22" ht="16.5" customHeight="1" x14ac:dyDescent="0.25">
      <c r="D96" s="288" t="s">
        <v>51</v>
      </c>
      <c r="E96" s="288"/>
      <c r="F96" s="288"/>
      <c r="G96" s="288"/>
      <c r="H96" s="288"/>
      <c r="I96" s="288"/>
      <c r="J96" s="288"/>
      <c r="K96" s="288"/>
      <c r="L96" s="288"/>
      <c r="O96" s="163"/>
      <c r="T96" s="289">
        <v>1</v>
      </c>
      <c r="U96" s="289"/>
    </row>
    <row r="97" spans="4:21" ht="3.75" customHeight="1" x14ac:dyDescent="0.25"/>
    <row r="98" spans="4:21" ht="16.5" customHeight="1" x14ac:dyDescent="0.25">
      <c r="D98" s="288" t="s">
        <v>51</v>
      </c>
      <c r="E98" s="288"/>
      <c r="F98" s="288"/>
      <c r="G98" s="288"/>
      <c r="H98" s="288"/>
      <c r="I98" s="288"/>
      <c r="J98" s="288"/>
      <c r="K98" s="288"/>
      <c r="L98" s="288"/>
      <c r="O98" s="163"/>
      <c r="T98" s="289">
        <v>1</v>
      </c>
      <c r="U98" s="289"/>
    </row>
    <row r="99" spans="4:21" ht="3.75" customHeight="1" x14ac:dyDescent="0.25"/>
    <row r="100" spans="4:21" ht="16.5" customHeight="1" x14ac:dyDescent="0.25">
      <c r="D100" s="288" t="s">
        <v>51</v>
      </c>
      <c r="E100" s="288"/>
      <c r="F100" s="288"/>
      <c r="G100" s="288"/>
      <c r="H100" s="288"/>
      <c r="I100" s="288"/>
      <c r="J100" s="288"/>
      <c r="K100" s="288"/>
      <c r="L100" s="288"/>
      <c r="O100" s="163"/>
      <c r="T100" s="289">
        <v>1</v>
      </c>
      <c r="U100" s="289"/>
    </row>
    <row r="101" spans="4:21" ht="3.75" customHeight="1" x14ac:dyDescent="0.25"/>
    <row r="102" spans="4:21" ht="16.5" customHeight="1" x14ac:dyDescent="0.25">
      <c r="D102" s="288" t="s">
        <v>51</v>
      </c>
      <c r="E102" s="288"/>
      <c r="F102" s="288"/>
      <c r="G102" s="288"/>
      <c r="H102" s="288"/>
      <c r="I102" s="288"/>
      <c r="J102" s="288"/>
      <c r="K102" s="288"/>
      <c r="L102" s="288"/>
      <c r="O102" s="163"/>
      <c r="T102" s="289">
        <v>1</v>
      </c>
      <c r="U102" s="289"/>
    </row>
    <row r="103" spans="4:21" ht="3.75" customHeight="1" x14ac:dyDescent="0.25"/>
    <row r="104" spans="4:21" ht="16.5" customHeight="1" x14ac:dyDescent="0.25">
      <c r="D104" s="288" t="s">
        <v>51</v>
      </c>
      <c r="E104" s="288"/>
      <c r="F104" s="288"/>
      <c r="G104" s="288"/>
      <c r="H104" s="288"/>
      <c r="I104" s="288"/>
      <c r="J104" s="288"/>
      <c r="K104" s="288"/>
      <c r="L104" s="288"/>
      <c r="O104" s="163"/>
      <c r="T104" s="289">
        <v>1</v>
      </c>
      <c r="U104" s="289"/>
    </row>
    <row r="105" spans="4:21" ht="3.75" customHeight="1" x14ac:dyDescent="0.25"/>
    <row r="106" spans="4:21" ht="16.5" customHeight="1" x14ac:dyDescent="0.25">
      <c r="D106" s="288" t="s">
        <v>51</v>
      </c>
      <c r="E106" s="288"/>
      <c r="F106" s="288"/>
      <c r="G106" s="288"/>
      <c r="H106" s="288"/>
      <c r="I106" s="288"/>
      <c r="J106" s="288"/>
      <c r="K106" s="288"/>
      <c r="L106" s="288"/>
      <c r="O106" s="163"/>
      <c r="T106" s="289">
        <v>190</v>
      </c>
      <c r="U106" s="289"/>
    </row>
    <row r="107" spans="4:21" ht="3.75" customHeight="1" x14ac:dyDescent="0.25"/>
    <row r="108" spans="4:21" ht="16.5" customHeight="1" x14ac:dyDescent="0.25">
      <c r="D108" s="288" t="s">
        <v>51</v>
      </c>
      <c r="E108" s="288"/>
      <c r="F108" s="288"/>
      <c r="G108" s="288"/>
      <c r="H108" s="288"/>
      <c r="I108" s="288"/>
      <c r="J108" s="288"/>
      <c r="K108" s="288"/>
      <c r="L108" s="288"/>
      <c r="O108" s="163"/>
      <c r="T108" s="289">
        <v>16</v>
      </c>
      <c r="U108" s="289"/>
    </row>
    <row r="109" spans="4:21" ht="3.75" customHeight="1" x14ac:dyDescent="0.25"/>
    <row r="110" spans="4:21" ht="16.5" customHeight="1" x14ac:dyDescent="0.25">
      <c r="D110" s="288" t="s">
        <v>51</v>
      </c>
      <c r="E110" s="288"/>
      <c r="F110" s="288"/>
      <c r="G110" s="288"/>
      <c r="H110" s="288"/>
      <c r="I110" s="288"/>
      <c r="J110" s="288"/>
      <c r="K110" s="288"/>
      <c r="L110" s="288"/>
      <c r="O110" s="163"/>
      <c r="T110" s="289">
        <v>16</v>
      </c>
      <c r="U110" s="289"/>
    </row>
    <row r="111" spans="4:21" ht="3.75" customHeight="1" x14ac:dyDescent="0.25"/>
    <row r="112" spans="4:21" ht="16.5" customHeight="1" x14ac:dyDescent="0.25">
      <c r="D112" s="288" t="s">
        <v>51</v>
      </c>
      <c r="E112" s="288"/>
      <c r="F112" s="288"/>
      <c r="G112" s="288"/>
      <c r="H112" s="288"/>
      <c r="I112" s="288"/>
      <c r="J112" s="288"/>
      <c r="K112" s="288"/>
      <c r="L112" s="288"/>
      <c r="O112" s="163"/>
      <c r="T112" s="289">
        <v>4</v>
      </c>
      <c r="U112" s="289"/>
    </row>
    <row r="113" spans="4:21" ht="3.75" customHeight="1" x14ac:dyDescent="0.25"/>
    <row r="114" spans="4:21" ht="16.5" customHeight="1" x14ac:dyDescent="0.25">
      <c r="D114" s="288" t="s">
        <v>51</v>
      </c>
      <c r="E114" s="288"/>
      <c r="F114" s="288"/>
      <c r="G114" s="288"/>
      <c r="H114" s="288"/>
      <c r="I114" s="288"/>
      <c r="J114" s="288"/>
      <c r="K114" s="288"/>
      <c r="L114" s="288"/>
      <c r="O114" s="163"/>
      <c r="T114" s="289">
        <v>50</v>
      </c>
      <c r="U114" s="289"/>
    </row>
    <row r="115" spans="4:21" ht="3.75" customHeight="1" x14ac:dyDescent="0.25"/>
    <row r="116" spans="4:21" ht="16.5" customHeight="1" x14ac:dyDescent="0.25">
      <c r="D116" s="288" t="s">
        <v>52</v>
      </c>
      <c r="E116" s="288"/>
      <c r="F116" s="288"/>
      <c r="G116" s="288"/>
      <c r="H116" s="288"/>
      <c r="I116" s="288"/>
      <c r="J116" s="288"/>
      <c r="K116" s="288"/>
      <c r="L116" s="288"/>
      <c r="O116" s="163"/>
      <c r="T116" s="289">
        <v>2</v>
      </c>
      <c r="U116" s="289"/>
    </row>
    <row r="117" spans="4:21" ht="3.75" customHeight="1" x14ac:dyDescent="0.25"/>
    <row r="118" spans="4:21" ht="16.5" customHeight="1" x14ac:dyDescent="0.25">
      <c r="D118" s="288" t="s">
        <v>52</v>
      </c>
      <c r="E118" s="288"/>
      <c r="F118" s="288"/>
      <c r="G118" s="288"/>
      <c r="H118" s="288"/>
      <c r="I118" s="288"/>
      <c r="J118" s="288"/>
      <c r="K118" s="288"/>
      <c r="L118" s="288"/>
      <c r="O118" s="163"/>
      <c r="T118" s="289">
        <v>1</v>
      </c>
      <c r="U118" s="289"/>
    </row>
    <row r="119" spans="4:21" ht="3.75" customHeight="1" x14ac:dyDescent="0.25"/>
    <row r="120" spans="4:21" ht="16.5" customHeight="1" x14ac:dyDescent="0.25">
      <c r="D120" s="288" t="s">
        <v>51</v>
      </c>
      <c r="E120" s="288"/>
      <c r="F120" s="288"/>
      <c r="G120" s="288"/>
      <c r="H120" s="288"/>
      <c r="I120" s="288"/>
      <c r="J120" s="288"/>
      <c r="K120" s="288"/>
      <c r="L120" s="288"/>
      <c r="O120" s="163"/>
      <c r="T120" s="289">
        <v>0</v>
      </c>
      <c r="U120" s="289"/>
    </row>
    <row r="121" spans="4:21" ht="3.75" customHeight="1" x14ac:dyDescent="0.25"/>
    <row r="122" spans="4:21" ht="16.5" customHeight="1" x14ac:dyDescent="0.25">
      <c r="D122" s="288" t="s">
        <v>52</v>
      </c>
      <c r="E122" s="288"/>
      <c r="F122" s="288"/>
      <c r="G122" s="288"/>
      <c r="H122" s="288"/>
      <c r="I122" s="288"/>
      <c r="J122" s="288"/>
      <c r="K122" s="288"/>
      <c r="L122" s="288"/>
      <c r="O122" s="163"/>
      <c r="T122" s="289">
        <v>1</v>
      </c>
      <c r="U122" s="289"/>
    </row>
    <row r="123" spans="4:21" ht="3.75" customHeight="1" x14ac:dyDescent="0.25"/>
    <row r="124" spans="4:21" ht="16.5" customHeight="1" x14ac:dyDescent="0.25">
      <c r="D124" s="288" t="s">
        <v>53</v>
      </c>
      <c r="E124" s="288"/>
      <c r="F124" s="288"/>
      <c r="G124" s="288"/>
      <c r="H124" s="288"/>
      <c r="I124" s="288"/>
      <c r="J124" s="288"/>
      <c r="K124" s="288"/>
      <c r="L124" s="288"/>
      <c r="O124" s="163"/>
      <c r="T124" s="289">
        <v>1</v>
      </c>
      <c r="U124" s="289"/>
    </row>
    <row r="125" spans="4:21" ht="3.75" customHeight="1" x14ac:dyDescent="0.25"/>
    <row r="126" spans="4:21" ht="16.5" customHeight="1" x14ac:dyDescent="0.25">
      <c r="D126" s="288" t="s">
        <v>51</v>
      </c>
      <c r="E126" s="288"/>
      <c r="F126" s="288"/>
      <c r="G126" s="288"/>
      <c r="H126" s="288"/>
      <c r="I126" s="288"/>
      <c r="J126" s="288"/>
      <c r="K126" s="288"/>
      <c r="L126" s="288"/>
      <c r="O126" s="163"/>
      <c r="T126" s="289">
        <v>1</v>
      </c>
      <c r="U126" s="289"/>
    </row>
    <row r="127" spans="4:21" ht="3.75" customHeight="1" x14ac:dyDescent="0.25"/>
    <row r="128" spans="4:21" ht="16.5" customHeight="1" x14ac:dyDescent="0.25">
      <c r="D128" s="288" t="s">
        <v>51</v>
      </c>
      <c r="E128" s="288"/>
      <c r="F128" s="288"/>
      <c r="G128" s="288"/>
      <c r="H128" s="288"/>
      <c r="I128" s="288"/>
      <c r="J128" s="288"/>
      <c r="K128" s="288"/>
      <c r="L128" s="288"/>
      <c r="O128" s="163"/>
      <c r="T128" s="289">
        <v>1</v>
      </c>
      <c r="U128" s="289"/>
    </row>
    <row r="129" spans="4:21" ht="3.75" customHeight="1" x14ac:dyDescent="0.25"/>
    <row r="130" spans="4:21" ht="16.5" customHeight="1" x14ac:dyDescent="0.25">
      <c r="D130" s="288" t="s">
        <v>53</v>
      </c>
      <c r="E130" s="288"/>
      <c r="F130" s="288"/>
      <c r="G130" s="288"/>
      <c r="H130" s="288"/>
      <c r="I130" s="288"/>
      <c r="J130" s="288"/>
      <c r="K130" s="288"/>
      <c r="L130" s="288"/>
      <c r="O130" s="163"/>
      <c r="T130" s="289">
        <v>1</v>
      </c>
      <c r="U130" s="289"/>
    </row>
    <row r="131" spans="4:21" ht="3.75" customHeight="1" x14ac:dyDescent="0.25"/>
    <row r="132" spans="4:21" ht="16.5" customHeight="1" x14ac:dyDescent="0.25">
      <c r="D132" s="288" t="s">
        <v>53</v>
      </c>
      <c r="E132" s="288"/>
      <c r="F132" s="288"/>
      <c r="G132" s="288"/>
      <c r="H132" s="288"/>
      <c r="I132" s="288"/>
      <c r="J132" s="288"/>
      <c r="K132" s="288"/>
      <c r="L132" s="288"/>
      <c r="O132" s="163"/>
      <c r="T132" s="289">
        <v>1</v>
      </c>
      <c r="U132" s="289"/>
    </row>
    <row r="133" spans="4:21" ht="3.75" customHeight="1" x14ac:dyDescent="0.25"/>
    <row r="134" spans="4:21" ht="16.5" customHeight="1" x14ac:dyDescent="0.25">
      <c r="D134" s="288" t="s">
        <v>51</v>
      </c>
      <c r="E134" s="288"/>
      <c r="F134" s="288"/>
      <c r="G134" s="288"/>
      <c r="H134" s="288"/>
      <c r="I134" s="288"/>
      <c r="J134" s="288"/>
      <c r="K134" s="288"/>
      <c r="L134" s="288"/>
      <c r="O134" s="163"/>
      <c r="T134" s="289">
        <v>2</v>
      </c>
      <c r="U134" s="289"/>
    </row>
    <row r="135" spans="4:21" ht="3.75" customHeight="1" x14ac:dyDescent="0.25"/>
    <row r="136" spans="4:21" ht="16.5" customHeight="1" x14ac:dyDescent="0.25">
      <c r="D136" s="288" t="s">
        <v>51</v>
      </c>
      <c r="E136" s="288"/>
      <c r="F136" s="288"/>
      <c r="G136" s="288"/>
      <c r="H136" s="288"/>
      <c r="I136" s="288"/>
      <c r="J136" s="288"/>
      <c r="K136" s="288"/>
      <c r="L136" s="288"/>
      <c r="O136" s="163"/>
      <c r="T136" s="289">
        <v>1</v>
      </c>
      <c r="U136" s="289"/>
    </row>
    <row r="137" spans="4:21" ht="3.75" customHeight="1" x14ac:dyDescent="0.25"/>
    <row r="138" spans="4:21" ht="16.5" customHeight="1" x14ac:dyDescent="0.25">
      <c r="D138" s="288" t="s">
        <v>51</v>
      </c>
      <c r="E138" s="288"/>
      <c r="F138" s="288"/>
      <c r="G138" s="288"/>
      <c r="H138" s="288"/>
      <c r="I138" s="288"/>
      <c r="J138" s="288"/>
      <c r="K138" s="288"/>
      <c r="L138" s="288"/>
      <c r="O138" s="163"/>
      <c r="T138" s="289">
        <v>1</v>
      </c>
      <c r="U138" s="289"/>
    </row>
    <row r="139" spans="4:21" ht="3.75" customHeight="1" x14ac:dyDescent="0.25"/>
    <row r="140" spans="4:21" ht="16.5" customHeight="1" x14ac:dyDescent="0.25">
      <c r="D140" s="288" t="s">
        <v>51</v>
      </c>
      <c r="E140" s="288"/>
      <c r="F140" s="288"/>
      <c r="G140" s="288"/>
      <c r="H140" s="288"/>
      <c r="I140" s="288"/>
      <c r="J140" s="288"/>
      <c r="K140" s="288"/>
      <c r="L140" s="288"/>
      <c r="O140" s="163"/>
      <c r="T140" s="289">
        <v>1</v>
      </c>
      <c r="U140" s="289"/>
    </row>
    <row r="141" spans="4:21" ht="3.75" customHeight="1" x14ac:dyDescent="0.25"/>
    <row r="142" spans="4:21" ht="16.5" customHeight="1" x14ac:dyDescent="0.25">
      <c r="D142" s="288" t="s">
        <v>51</v>
      </c>
      <c r="E142" s="288"/>
      <c r="F142" s="288"/>
      <c r="G142" s="288"/>
      <c r="H142" s="288"/>
      <c r="I142" s="288"/>
      <c r="J142" s="288"/>
      <c r="K142" s="288"/>
      <c r="L142" s="288"/>
      <c r="O142" s="163"/>
      <c r="T142" s="289">
        <v>1</v>
      </c>
      <c r="U142" s="289"/>
    </row>
    <row r="143" spans="4:21" ht="3.75" customHeight="1" x14ac:dyDescent="0.25"/>
    <row r="144" spans="4:21" ht="16.5" customHeight="1" x14ac:dyDescent="0.25">
      <c r="D144" s="288" t="s">
        <v>51</v>
      </c>
      <c r="E144" s="288"/>
      <c r="F144" s="288"/>
      <c r="G144" s="288"/>
      <c r="H144" s="288"/>
      <c r="I144" s="288"/>
      <c r="J144" s="288"/>
      <c r="K144" s="288"/>
      <c r="L144" s="288"/>
      <c r="O144" s="163"/>
      <c r="T144" s="289">
        <v>1</v>
      </c>
      <c r="U144" s="289"/>
    </row>
    <row r="145" spans="3:21" ht="3.75" customHeight="1" x14ac:dyDescent="0.25"/>
    <row r="146" spans="3:21" ht="16.5" customHeight="1" x14ac:dyDescent="0.25">
      <c r="D146" s="288" t="s">
        <v>51</v>
      </c>
      <c r="E146" s="288"/>
      <c r="F146" s="288"/>
      <c r="G146" s="288"/>
      <c r="H146" s="288"/>
      <c r="I146" s="288"/>
      <c r="J146" s="288"/>
      <c r="K146" s="288"/>
      <c r="L146" s="288"/>
      <c r="O146" s="163"/>
      <c r="T146" s="289">
        <v>1</v>
      </c>
      <c r="U146" s="289"/>
    </row>
    <row r="147" spans="3:21" ht="3.75" customHeight="1" x14ac:dyDescent="0.25"/>
    <row r="148" spans="3:21" ht="16.5" customHeight="1" x14ac:dyDescent="0.25">
      <c r="D148" s="288" t="s">
        <v>51</v>
      </c>
      <c r="E148" s="288"/>
      <c r="F148" s="288"/>
      <c r="G148" s="288"/>
      <c r="H148" s="288"/>
      <c r="I148" s="288"/>
      <c r="J148" s="288"/>
      <c r="K148" s="288"/>
      <c r="L148" s="288"/>
      <c r="O148" s="163"/>
      <c r="T148" s="289">
        <v>1</v>
      </c>
      <c r="U148" s="289"/>
    </row>
    <row r="149" spans="3:21" ht="3.75" customHeight="1" x14ac:dyDescent="0.25"/>
    <row r="150" spans="3:21" ht="16.5" customHeight="1" x14ac:dyDescent="0.25">
      <c r="D150" s="288" t="s">
        <v>51</v>
      </c>
      <c r="E150" s="288"/>
      <c r="F150" s="288"/>
      <c r="G150" s="288"/>
      <c r="H150" s="288"/>
      <c r="I150" s="288"/>
      <c r="J150" s="288"/>
      <c r="K150" s="288"/>
      <c r="L150" s="288"/>
      <c r="O150" s="163"/>
      <c r="T150" s="289">
        <v>1</v>
      </c>
      <c r="U150" s="289"/>
    </row>
    <row r="151" spans="3:21" ht="3.75" customHeight="1" x14ac:dyDescent="0.25"/>
    <row r="152" spans="3:21" ht="16.5" customHeight="1" x14ac:dyDescent="0.25">
      <c r="D152" s="288" t="s">
        <v>53</v>
      </c>
      <c r="E152" s="288"/>
      <c r="F152" s="288"/>
      <c r="G152" s="288"/>
      <c r="H152" s="288"/>
      <c r="I152" s="288"/>
      <c r="J152" s="288"/>
      <c r="K152" s="288"/>
      <c r="L152" s="288"/>
      <c r="O152" s="163"/>
      <c r="T152" s="289">
        <v>1</v>
      </c>
      <c r="U152" s="289"/>
    </row>
    <row r="153" spans="3:21" ht="6.75" customHeight="1" x14ac:dyDescent="0.25"/>
    <row r="154" spans="3:21" ht="14.25" customHeight="1" x14ac:dyDescent="0.25">
      <c r="C154" s="283" t="s">
        <v>45</v>
      </c>
      <c r="D154" s="283"/>
      <c r="E154" s="283"/>
      <c r="F154" s="283"/>
      <c r="G154" s="284" t="s">
        <v>54</v>
      </c>
      <c r="H154" s="284"/>
      <c r="I154" s="284"/>
      <c r="J154" s="284"/>
      <c r="K154" s="284"/>
      <c r="L154" s="284"/>
      <c r="S154" s="285">
        <v>537</v>
      </c>
      <c r="T154" s="285"/>
      <c r="U154" s="285"/>
    </row>
    <row r="155" spans="3:21" ht="8.25" customHeight="1" x14ac:dyDescent="0.25"/>
    <row r="156" spans="3:21" ht="3.75" customHeight="1" x14ac:dyDescent="0.25"/>
    <row r="157" spans="3:21" ht="16.5" customHeight="1" x14ac:dyDescent="0.25">
      <c r="D157" s="288" t="s">
        <v>55</v>
      </c>
      <c r="E157" s="288"/>
      <c r="F157" s="288"/>
      <c r="G157" s="288"/>
      <c r="H157" s="288"/>
      <c r="I157" s="288"/>
      <c r="J157" s="288"/>
      <c r="K157" s="288"/>
      <c r="L157" s="288"/>
      <c r="O157" s="163"/>
      <c r="T157" s="289">
        <v>28</v>
      </c>
      <c r="U157" s="289"/>
    </row>
    <row r="158" spans="3:21" ht="5.25" customHeight="1" x14ac:dyDescent="0.25"/>
    <row r="159" spans="3:21" ht="15" customHeight="1" x14ac:dyDescent="0.25"/>
    <row r="161" spans="2:22" ht="9" customHeight="1" x14ac:dyDescent="0.25"/>
    <row r="162" spans="2:22" ht="9" customHeight="1" x14ac:dyDescent="0.25"/>
    <row r="163" spans="2:22" ht="12.75" customHeight="1" x14ac:dyDescent="0.25">
      <c r="C163" s="293"/>
      <c r="D163" s="293"/>
      <c r="E163" s="294"/>
      <c r="F163" s="294"/>
      <c r="G163" s="294"/>
      <c r="I163" s="295"/>
      <c r="J163" s="295"/>
      <c r="K163" s="295"/>
    </row>
    <row r="164" spans="2:22" ht="11.25" customHeight="1" x14ac:dyDescent="0.25"/>
    <row r="165" spans="2:22" ht="12.75" customHeight="1" x14ac:dyDescent="0.25">
      <c r="K165" s="290" t="s">
        <v>37</v>
      </c>
      <c r="L165" s="290"/>
      <c r="M165" s="290"/>
      <c r="N165" s="290"/>
      <c r="O165" s="290"/>
      <c r="P165" s="290"/>
      <c r="Q165" s="290"/>
      <c r="R165" s="290"/>
      <c r="S165" s="290"/>
      <c r="T165" s="290"/>
    </row>
    <row r="166" spans="2:22" ht="9" customHeight="1" x14ac:dyDescent="0.25"/>
    <row r="167" spans="2:22" ht="12.75" customHeight="1" x14ac:dyDescent="0.25">
      <c r="K167" s="291" t="s">
        <v>38</v>
      </c>
      <c r="L167" s="291"/>
      <c r="M167" s="291"/>
      <c r="N167" s="291"/>
      <c r="O167" s="291"/>
      <c r="P167" s="291"/>
      <c r="Q167" s="291"/>
      <c r="R167" s="291"/>
      <c r="S167" s="291"/>
      <c r="T167" s="291"/>
    </row>
    <row r="168" spans="2:22" ht="31.5" customHeight="1" x14ac:dyDescent="0.25"/>
    <row r="169" spans="2:22" ht="12.75" customHeight="1" x14ac:dyDescent="0.25">
      <c r="B169" s="292" t="s">
        <v>39</v>
      </c>
      <c r="C169" s="292"/>
      <c r="D169" s="292"/>
      <c r="E169" s="292"/>
      <c r="F169" s="292"/>
      <c r="G169" s="292"/>
      <c r="H169" s="292"/>
      <c r="I169" s="292"/>
      <c r="J169" s="292"/>
      <c r="K169" s="292"/>
      <c r="L169" s="292"/>
      <c r="M169" s="292"/>
      <c r="N169" s="292"/>
      <c r="O169" s="292"/>
      <c r="P169" s="292"/>
      <c r="Q169" s="292"/>
      <c r="R169" s="292"/>
      <c r="S169" s="292"/>
      <c r="T169" s="292"/>
      <c r="U169" s="292"/>
      <c r="V169" s="292"/>
    </row>
    <row r="170" spans="2:22" ht="9" customHeight="1" x14ac:dyDescent="0.25"/>
    <row r="171" spans="2:22" ht="15.75" customHeight="1" x14ac:dyDescent="0.25">
      <c r="B171" s="292" t="s">
        <v>40</v>
      </c>
      <c r="C171" s="292"/>
      <c r="D171" s="292"/>
      <c r="E171" s="292"/>
      <c r="F171" s="292"/>
      <c r="G171" s="292"/>
      <c r="H171" s="292"/>
      <c r="I171" s="292"/>
      <c r="J171" s="292"/>
      <c r="K171" s="292"/>
    </row>
    <row r="172" spans="2:22" ht="16.5" customHeight="1" x14ac:dyDescent="0.25"/>
    <row r="173" spans="2:22" ht="18.75" customHeight="1" x14ac:dyDescent="0.25">
      <c r="D173" s="283" t="s">
        <v>41</v>
      </c>
      <c r="E173" s="283"/>
      <c r="F173" s="283"/>
      <c r="G173" s="283"/>
      <c r="H173" s="283"/>
      <c r="I173" s="283"/>
      <c r="N173" s="283"/>
      <c r="O173" s="283"/>
      <c r="P173" s="283"/>
      <c r="R173" s="291" t="s">
        <v>42</v>
      </c>
      <c r="S173" s="291"/>
      <c r="T173" s="291"/>
      <c r="U173" s="291"/>
      <c r="V173" s="291"/>
    </row>
    <row r="174" spans="2:22" ht="3.75" customHeight="1" x14ac:dyDescent="0.25"/>
    <row r="175" spans="2:22" ht="16.5" customHeight="1" x14ac:dyDescent="0.25">
      <c r="D175" s="288" t="s">
        <v>56</v>
      </c>
      <c r="E175" s="288"/>
      <c r="F175" s="288"/>
      <c r="G175" s="288"/>
      <c r="H175" s="288"/>
      <c r="I175" s="288"/>
      <c r="J175" s="288"/>
      <c r="K175" s="288"/>
      <c r="L175" s="288"/>
      <c r="O175" s="163"/>
      <c r="T175" s="289">
        <v>6</v>
      </c>
      <c r="U175" s="289"/>
    </row>
    <row r="176" spans="2:22" ht="3.75" customHeight="1" x14ac:dyDescent="0.25"/>
    <row r="177" spans="3:21" ht="16.5" customHeight="1" x14ac:dyDescent="0.25">
      <c r="D177" s="288" t="s">
        <v>57</v>
      </c>
      <c r="E177" s="288"/>
      <c r="F177" s="288"/>
      <c r="G177" s="288"/>
      <c r="H177" s="288"/>
      <c r="I177" s="288"/>
      <c r="J177" s="288"/>
      <c r="K177" s="288"/>
      <c r="L177" s="288"/>
      <c r="O177" s="163"/>
      <c r="T177" s="289">
        <v>48</v>
      </c>
      <c r="U177" s="289"/>
    </row>
    <row r="178" spans="3:21" ht="3.75" customHeight="1" x14ac:dyDescent="0.25"/>
    <row r="179" spans="3:21" ht="16.5" customHeight="1" x14ac:dyDescent="0.25">
      <c r="D179" s="288" t="s">
        <v>57</v>
      </c>
      <c r="E179" s="288"/>
      <c r="F179" s="288"/>
      <c r="G179" s="288"/>
      <c r="H179" s="288"/>
      <c r="I179" s="288"/>
      <c r="J179" s="288"/>
      <c r="K179" s="288"/>
      <c r="L179" s="288"/>
      <c r="O179" s="163"/>
      <c r="T179" s="289">
        <v>46</v>
      </c>
      <c r="U179" s="289"/>
    </row>
    <row r="180" spans="3:21" ht="3.75" customHeight="1" x14ac:dyDescent="0.25"/>
    <row r="181" spans="3:21" ht="16.5" customHeight="1" x14ac:dyDescent="0.25">
      <c r="D181" s="288" t="s">
        <v>58</v>
      </c>
      <c r="E181" s="288"/>
      <c r="F181" s="288"/>
      <c r="G181" s="288"/>
      <c r="H181" s="288"/>
      <c r="I181" s="288"/>
      <c r="J181" s="288"/>
      <c r="K181" s="288"/>
      <c r="L181" s="288"/>
      <c r="O181" s="163"/>
      <c r="T181" s="289">
        <v>82</v>
      </c>
      <c r="U181" s="289"/>
    </row>
    <row r="182" spans="3:21" ht="3.75" customHeight="1" x14ac:dyDescent="0.25"/>
    <row r="183" spans="3:21" ht="16.5" customHeight="1" x14ac:dyDescent="0.25">
      <c r="D183" s="288" t="s">
        <v>58</v>
      </c>
      <c r="E183" s="288"/>
      <c r="F183" s="288"/>
      <c r="G183" s="288"/>
      <c r="H183" s="288"/>
      <c r="I183" s="288"/>
      <c r="J183" s="288"/>
      <c r="K183" s="288"/>
      <c r="L183" s="288"/>
      <c r="O183" s="163"/>
      <c r="T183" s="289">
        <v>54</v>
      </c>
      <c r="U183" s="289"/>
    </row>
    <row r="184" spans="3:21" ht="6.75" customHeight="1" x14ac:dyDescent="0.25"/>
    <row r="185" spans="3:21" ht="14.25" customHeight="1" x14ac:dyDescent="0.25">
      <c r="C185" s="283" t="s">
        <v>45</v>
      </c>
      <c r="D185" s="283"/>
      <c r="E185" s="283"/>
      <c r="F185" s="283"/>
      <c r="G185" s="284" t="s">
        <v>59</v>
      </c>
      <c r="H185" s="284"/>
      <c r="I185" s="284"/>
      <c r="J185" s="284"/>
      <c r="K185" s="284"/>
      <c r="L185" s="284"/>
      <c r="S185" s="285">
        <v>264</v>
      </c>
      <c r="T185" s="285"/>
      <c r="U185" s="285"/>
    </row>
    <row r="186" spans="3:21" ht="8.25" customHeight="1" x14ac:dyDescent="0.25"/>
    <row r="187" spans="3:21" ht="3.75" customHeight="1" x14ac:dyDescent="0.25"/>
    <row r="188" spans="3:21" ht="16.5" customHeight="1" x14ac:dyDescent="0.25">
      <c r="D188" s="288" t="s">
        <v>60</v>
      </c>
      <c r="E188" s="288"/>
      <c r="F188" s="288"/>
      <c r="G188" s="288"/>
      <c r="H188" s="288"/>
      <c r="I188" s="288"/>
      <c r="J188" s="288"/>
      <c r="K188" s="288"/>
      <c r="L188" s="288"/>
      <c r="O188" s="163"/>
      <c r="T188" s="289">
        <v>299</v>
      </c>
      <c r="U188" s="289"/>
    </row>
    <row r="189" spans="3:21" ht="3.75" customHeight="1" x14ac:dyDescent="0.25"/>
    <row r="190" spans="3:21" ht="16.5" customHeight="1" x14ac:dyDescent="0.25">
      <c r="D190" s="288" t="s">
        <v>61</v>
      </c>
      <c r="E190" s="288"/>
      <c r="F190" s="288"/>
      <c r="G190" s="288"/>
      <c r="H190" s="288"/>
      <c r="I190" s="288"/>
      <c r="J190" s="288"/>
      <c r="K190" s="288"/>
      <c r="L190" s="288"/>
      <c r="O190" s="163"/>
      <c r="T190" s="289">
        <v>15</v>
      </c>
      <c r="U190" s="289"/>
    </row>
    <row r="191" spans="3:21" ht="3.75" customHeight="1" x14ac:dyDescent="0.25"/>
    <row r="192" spans="3:21" ht="16.5" customHeight="1" x14ac:dyDescent="0.25">
      <c r="D192" s="288" t="s">
        <v>62</v>
      </c>
      <c r="E192" s="288"/>
      <c r="F192" s="288"/>
      <c r="G192" s="288"/>
      <c r="H192" s="288"/>
      <c r="I192" s="288"/>
      <c r="J192" s="288"/>
      <c r="K192" s="288"/>
      <c r="L192" s="288"/>
      <c r="O192" s="163"/>
      <c r="T192" s="289">
        <v>286</v>
      </c>
      <c r="U192" s="289"/>
    </row>
    <row r="193" spans="3:21" ht="3.75" customHeight="1" x14ac:dyDescent="0.25"/>
    <row r="194" spans="3:21" ht="16.5" customHeight="1" x14ac:dyDescent="0.25">
      <c r="D194" s="288" t="s">
        <v>62</v>
      </c>
      <c r="E194" s="288"/>
      <c r="F194" s="288"/>
      <c r="G194" s="288"/>
      <c r="H194" s="288"/>
      <c r="I194" s="288"/>
      <c r="J194" s="288"/>
      <c r="K194" s="288"/>
      <c r="L194" s="288"/>
      <c r="O194" s="163"/>
      <c r="T194" s="289">
        <v>298</v>
      </c>
      <c r="U194" s="289"/>
    </row>
    <row r="195" spans="3:21" ht="3.75" customHeight="1" x14ac:dyDescent="0.25"/>
    <row r="196" spans="3:21" ht="16.5" customHeight="1" x14ac:dyDescent="0.25">
      <c r="D196" s="288" t="s">
        <v>63</v>
      </c>
      <c r="E196" s="288"/>
      <c r="F196" s="288"/>
      <c r="G196" s="288"/>
      <c r="H196" s="288"/>
      <c r="I196" s="288"/>
      <c r="J196" s="288"/>
      <c r="K196" s="288"/>
      <c r="L196" s="288"/>
      <c r="O196" s="163"/>
      <c r="T196" s="289">
        <v>250</v>
      </c>
      <c r="U196" s="289"/>
    </row>
    <row r="197" spans="3:21" ht="3.75" customHeight="1" x14ac:dyDescent="0.25"/>
    <row r="198" spans="3:21" ht="16.5" customHeight="1" x14ac:dyDescent="0.25">
      <c r="D198" s="288" t="s">
        <v>63</v>
      </c>
      <c r="E198" s="288"/>
      <c r="F198" s="288"/>
      <c r="G198" s="288"/>
      <c r="H198" s="288"/>
      <c r="I198" s="288"/>
      <c r="J198" s="288"/>
      <c r="K198" s="288"/>
      <c r="L198" s="288"/>
      <c r="O198" s="163"/>
      <c r="T198" s="289">
        <v>22</v>
      </c>
      <c r="U198" s="289"/>
    </row>
    <row r="199" spans="3:21" ht="3.75" customHeight="1" x14ac:dyDescent="0.25"/>
    <row r="200" spans="3:21" ht="16.5" customHeight="1" x14ac:dyDescent="0.25">
      <c r="D200" s="288" t="s">
        <v>60</v>
      </c>
      <c r="E200" s="288"/>
      <c r="F200" s="288"/>
      <c r="G200" s="288"/>
      <c r="H200" s="288"/>
      <c r="I200" s="288"/>
      <c r="J200" s="288"/>
      <c r="K200" s="288"/>
      <c r="L200" s="288"/>
      <c r="O200" s="163"/>
      <c r="T200" s="289">
        <v>574</v>
      </c>
      <c r="U200" s="289"/>
    </row>
    <row r="201" spans="3:21" ht="6.75" customHeight="1" x14ac:dyDescent="0.25"/>
    <row r="202" spans="3:21" ht="14.25" customHeight="1" x14ac:dyDescent="0.25">
      <c r="C202" s="283" t="s">
        <v>45</v>
      </c>
      <c r="D202" s="283"/>
      <c r="E202" s="283"/>
      <c r="F202" s="283"/>
      <c r="G202" s="284" t="s">
        <v>64</v>
      </c>
      <c r="H202" s="284"/>
      <c r="I202" s="284"/>
      <c r="J202" s="284"/>
      <c r="K202" s="284"/>
      <c r="L202" s="284"/>
      <c r="S202" s="285">
        <v>1744</v>
      </c>
      <c r="T202" s="285"/>
      <c r="U202" s="285"/>
    </row>
    <row r="203" spans="3:21" ht="8.25" customHeight="1" x14ac:dyDescent="0.25"/>
    <row r="204" spans="3:21" ht="3.75" customHeight="1" x14ac:dyDescent="0.25"/>
    <row r="205" spans="3:21" ht="16.5" customHeight="1" x14ac:dyDescent="0.25">
      <c r="D205" s="288" t="s">
        <v>65</v>
      </c>
      <c r="E205" s="288"/>
      <c r="F205" s="288"/>
      <c r="G205" s="288"/>
      <c r="H205" s="288"/>
      <c r="I205" s="288"/>
      <c r="J205" s="288"/>
      <c r="K205" s="288"/>
      <c r="L205" s="288"/>
      <c r="O205" s="163"/>
      <c r="T205" s="289">
        <v>26</v>
      </c>
      <c r="U205" s="289"/>
    </row>
    <row r="206" spans="3:21" ht="3.75" customHeight="1" x14ac:dyDescent="0.25"/>
    <row r="207" spans="3:21" ht="16.5" customHeight="1" x14ac:dyDescent="0.25">
      <c r="D207" s="288" t="s">
        <v>65</v>
      </c>
      <c r="E207" s="288"/>
      <c r="F207" s="288"/>
      <c r="G207" s="288"/>
      <c r="H207" s="288"/>
      <c r="I207" s="288"/>
      <c r="J207" s="288"/>
      <c r="K207" s="288"/>
      <c r="L207" s="288"/>
      <c r="O207" s="163"/>
      <c r="T207" s="289">
        <v>158</v>
      </c>
      <c r="U207" s="289"/>
    </row>
    <row r="208" spans="3:21" ht="3.75" customHeight="1" x14ac:dyDescent="0.25"/>
    <row r="209" spans="3:21" ht="16.5" customHeight="1" x14ac:dyDescent="0.25">
      <c r="D209" s="288" t="s">
        <v>65</v>
      </c>
      <c r="E209" s="288"/>
      <c r="F209" s="288"/>
      <c r="G209" s="288"/>
      <c r="H209" s="288"/>
      <c r="I209" s="288"/>
      <c r="J209" s="288"/>
      <c r="K209" s="288"/>
      <c r="L209" s="288"/>
      <c r="O209" s="163"/>
      <c r="T209" s="289">
        <v>142</v>
      </c>
      <c r="U209" s="289"/>
    </row>
    <row r="210" spans="3:21" ht="3.75" customHeight="1" x14ac:dyDescent="0.25"/>
    <row r="211" spans="3:21" ht="16.5" customHeight="1" x14ac:dyDescent="0.25">
      <c r="D211" s="288" t="s">
        <v>66</v>
      </c>
      <c r="E211" s="288"/>
      <c r="F211" s="288"/>
      <c r="G211" s="288"/>
      <c r="H211" s="288"/>
      <c r="I211" s="288"/>
      <c r="J211" s="288"/>
      <c r="K211" s="288"/>
      <c r="L211" s="288"/>
      <c r="O211" s="163"/>
      <c r="T211" s="289">
        <v>13</v>
      </c>
      <c r="U211" s="289"/>
    </row>
    <row r="212" spans="3:21" ht="3.75" customHeight="1" x14ac:dyDescent="0.25"/>
    <row r="213" spans="3:21" ht="16.5" customHeight="1" x14ac:dyDescent="0.25">
      <c r="D213" s="288" t="s">
        <v>66</v>
      </c>
      <c r="E213" s="288"/>
      <c r="F213" s="288"/>
      <c r="G213" s="288"/>
      <c r="H213" s="288"/>
      <c r="I213" s="288"/>
      <c r="J213" s="288"/>
      <c r="K213" s="288"/>
      <c r="L213" s="288"/>
      <c r="O213" s="163"/>
      <c r="T213" s="289">
        <v>16</v>
      </c>
      <c r="U213" s="289"/>
    </row>
    <row r="214" spans="3:21" ht="6.75" customHeight="1" x14ac:dyDescent="0.25"/>
    <row r="215" spans="3:21" ht="14.25" customHeight="1" x14ac:dyDescent="0.25">
      <c r="C215" s="283" t="s">
        <v>45</v>
      </c>
      <c r="D215" s="283"/>
      <c r="E215" s="283"/>
      <c r="F215" s="283"/>
      <c r="G215" s="284" t="s">
        <v>67</v>
      </c>
      <c r="H215" s="284"/>
      <c r="I215" s="284"/>
      <c r="J215" s="284"/>
      <c r="K215" s="284"/>
      <c r="L215" s="284"/>
      <c r="S215" s="285">
        <v>355</v>
      </c>
      <c r="T215" s="285"/>
      <c r="U215" s="285"/>
    </row>
    <row r="216" spans="3:21" ht="8.25" customHeight="1" x14ac:dyDescent="0.25"/>
    <row r="217" spans="3:21" ht="3.75" customHeight="1" x14ac:dyDescent="0.25"/>
    <row r="218" spans="3:21" ht="16.5" customHeight="1" x14ac:dyDescent="0.25">
      <c r="D218" s="288" t="s">
        <v>68</v>
      </c>
      <c r="E218" s="288"/>
      <c r="F218" s="288"/>
      <c r="G218" s="288"/>
      <c r="H218" s="288"/>
      <c r="I218" s="288"/>
      <c r="J218" s="288"/>
      <c r="K218" s="288"/>
      <c r="L218" s="288"/>
      <c r="O218" s="163"/>
      <c r="T218" s="289">
        <v>123</v>
      </c>
      <c r="U218" s="289"/>
    </row>
    <row r="219" spans="3:21" ht="3.75" customHeight="1" x14ac:dyDescent="0.25"/>
    <row r="220" spans="3:21" ht="16.5" customHeight="1" x14ac:dyDescent="0.25">
      <c r="D220" s="288" t="s">
        <v>69</v>
      </c>
      <c r="E220" s="288"/>
      <c r="F220" s="288"/>
      <c r="G220" s="288"/>
      <c r="H220" s="288"/>
      <c r="I220" s="288"/>
      <c r="J220" s="288"/>
      <c r="K220" s="288"/>
      <c r="L220" s="288"/>
      <c r="O220" s="163"/>
      <c r="T220" s="289">
        <v>112</v>
      </c>
      <c r="U220" s="289"/>
    </row>
    <row r="221" spans="3:21" ht="3.75" customHeight="1" x14ac:dyDescent="0.25"/>
    <row r="222" spans="3:21" ht="16.5" customHeight="1" x14ac:dyDescent="0.25">
      <c r="D222" s="288" t="s">
        <v>70</v>
      </c>
      <c r="E222" s="288"/>
      <c r="F222" s="288"/>
      <c r="G222" s="288"/>
      <c r="H222" s="288"/>
      <c r="I222" s="288"/>
      <c r="J222" s="288"/>
      <c r="K222" s="288"/>
      <c r="L222" s="288"/>
      <c r="O222" s="163"/>
      <c r="T222" s="289">
        <v>1</v>
      </c>
      <c r="U222" s="289"/>
    </row>
    <row r="223" spans="3:21" ht="3.75" customHeight="1" x14ac:dyDescent="0.25"/>
    <row r="224" spans="3:21" ht="16.5" customHeight="1" x14ac:dyDescent="0.25">
      <c r="D224" s="288" t="s">
        <v>71</v>
      </c>
      <c r="E224" s="288"/>
      <c r="F224" s="288"/>
      <c r="G224" s="288"/>
      <c r="H224" s="288"/>
      <c r="I224" s="288"/>
      <c r="J224" s="288"/>
      <c r="K224" s="288"/>
      <c r="L224" s="288"/>
      <c r="O224" s="163"/>
      <c r="T224" s="289">
        <v>1</v>
      </c>
      <c r="U224" s="289"/>
    </row>
    <row r="225" spans="3:21" ht="6.75" customHeight="1" x14ac:dyDescent="0.25"/>
    <row r="226" spans="3:21" ht="14.25" customHeight="1" x14ac:dyDescent="0.25">
      <c r="C226" s="283" t="s">
        <v>45</v>
      </c>
      <c r="D226" s="283"/>
      <c r="E226" s="283"/>
      <c r="F226" s="283"/>
      <c r="G226" s="284" t="s">
        <v>72</v>
      </c>
      <c r="H226" s="284"/>
      <c r="I226" s="284"/>
      <c r="J226" s="284"/>
      <c r="K226" s="284"/>
      <c r="L226" s="284"/>
      <c r="S226" s="285">
        <v>237</v>
      </c>
      <c r="T226" s="285"/>
      <c r="U226" s="285"/>
    </row>
    <row r="227" spans="3:21" ht="8.25" customHeight="1" x14ac:dyDescent="0.25"/>
    <row r="228" spans="3:21" ht="3.75" customHeight="1" x14ac:dyDescent="0.25"/>
    <row r="229" spans="3:21" ht="16.5" customHeight="1" x14ac:dyDescent="0.25">
      <c r="D229" s="288" t="s">
        <v>73</v>
      </c>
      <c r="E229" s="288"/>
      <c r="F229" s="288"/>
      <c r="G229" s="288"/>
      <c r="H229" s="288"/>
      <c r="I229" s="288"/>
      <c r="J229" s="288"/>
      <c r="K229" s="288"/>
      <c r="L229" s="288"/>
      <c r="O229" s="163"/>
      <c r="T229" s="289">
        <v>0</v>
      </c>
      <c r="U229" s="289"/>
    </row>
    <row r="230" spans="3:21" ht="3.75" customHeight="1" x14ac:dyDescent="0.25"/>
    <row r="231" spans="3:21" ht="16.5" customHeight="1" x14ac:dyDescent="0.25">
      <c r="D231" s="288" t="s">
        <v>74</v>
      </c>
      <c r="E231" s="288"/>
      <c r="F231" s="288"/>
      <c r="G231" s="288"/>
      <c r="H231" s="288"/>
      <c r="I231" s="288"/>
      <c r="J231" s="288"/>
      <c r="K231" s="288"/>
      <c r="L231" s="288"/>
      <c r="O231" s="163"/>
      <c r="T231" s="289">
        <v>2</v>
      </c>
      <c r="U231" s="289"/>
    </row>
    <row r="232" spans="3:21" ht="3.75" customHeight="1" x14ac:dyDescent="0.25"/>
    <row r="233" spans="3:21" ht="16.5" customHeight="1" x14ac:dyDescent="0.25">
      <c r="D233" s="288" t="s">
        <v>75</v>
      </c>
      <c r="E233" s="288"/>
      <c r="F233" s="288"/>
      <c r="G233" s="288"/>
      <c r="H233" s="288"/>
      <c r="I233" s="288"/>
      <c r="J233" s="288"/>
      <c r="K233" s="288"/>
      <c r="L233" s="288"/>
      <c r="O233" s="163"/>
      <c r="T233" s="289">
        <v>2</v>
      </c>
      <c r="U233" s="289"/>
    </row>
    <row r="234" spans="3:21" ht="3.75" customHeight="1" x14ac:dyDescent="0.25"/>
    <row r="235" spans="3:21" ht="16.5" customHeight="1" x14ac:dyDescent="0.25">
      <c r="D235" s="288" t="s">
        <v>76</v>
      </c>
      <c r="E235" s="288"/>
      <c r="F235" s="288"/>
      <c r="G235" s="288"/>
      <c r="H235" s="288"/>
      <c r="I235" s="288"/>
      <c r="J235" s="288"/>
      <c r="K235" s="288"/>
      <c r="L235" s="288"/>
      <c r="O235" s="163"/>
      <c r="T235" s="289">
        <v>10</v>
      </c>
      <c r="U235" s="289"/>
    </row>
    <row r="236" spans="3:21" ht="3.75" customHeight="1" x14ac:dyDescent="0.25"/>
    <row r="237" spans="3:21" ht="16.5" customHeight="1" x14ac:dyDescent="0.25">
      <c r="D237" s="288" t="s">
        <v>77</v>
      </c>
      <c r="E237" s="288"/>
      <c r="F237" s="288"/>
      <c r="G237" s="288"/>
      <c r="H237" s="288"/>
      <c r="I237" s="288"/>
      <c r="J237" s="288"/>
      <c r="K237" s="288"/>
      <c r="L237" s="288"/>
      <c r="O237" s="163"/>
      <c r="T237" s="289">
        <v>1</v>
      </c>
      <c r="U237" s="289"/>
    </row>
    <row r="238" spans="3:21" ht="14.25" customHeight="1" x14ac:dyDescent="0.25"/>
    <row r="239" spans="3:21" ht="15" customHeight="1" x14ac:dyDescent="0.25"/>
    <row r="241" spans="2:22" ht="9" customHeight="1" x14ac:dyDescent="0.25"/>
    <row r="242" spans="2:22" ht="9" customHeight="1" x14ac:dyDescent="0.25"/>
    <row r="243" spans="2:22" ht="12.75" customHeight="1" x14ac:dyDescent="0.25">
      <c r="C243" s="293"/>
      <c r="D243" s="293"/>
      <c r="E243" s="294"/>
      <c r="F243" s="294"/>
      <c r="G243" s="294"/>
      <c r="I243" s="295"/>
      <c r="J243" s="295"/>
      <c r="K243" s="295"/>
    </row>
    <row r="244" spans="2:22" ht="11.25" customHeight="1" x14ac:dyDescent="0.25"/>
    <row r="245" spans="2:22" ht="12.75" customHeight="1" x14ac:dyDescent="0.25">
      <c r="K245" s="290" t="s">
        <v>37</v>
      </c>
      <c r="L245" s="290"/>
      <c r="M245" s="290"/>
      <c r="N245" s="290"/>
      <c r="O245" s="290"/>
      <c r="P245" s="290"/>
      <c r="Q245" s="290"/>
      <c r="R245" s="290"/>
      <c r="S245" s="290"/>
      <c r="T245" s="290"/>
    </row>
    <row r="246" spans="2:22" ht="9" customHeight="1" x14ac:dyDescent="0.25"/>
    <row r="247" spans="2:22" ht="12.75" customHeight="1" x14ac:dyDescent="0.25">
      <c r="K247" s="291" t="s">
        <v>38</v>
      </c>
      <c r="L247" s="291"/>
      <c r="M247" s="291"/>
      <c r="N247" s="291"/>
      <c r="O247" s="291"/>
      <c r="P247" s="291"/>
      <c r="Q247" s="291"/>
      <c r="R247" s="291"/>
      <c r="S247" s="291"/>
      <c r="T247" s="291"/>
    </row>
    <row r="248" spans="2:22" ht="31.5" customHeight="1" x14ac:dyDescent="0.25"/>
    <row r="249" spans="2:22" ht="12.75" customHeight="1" x14ac:dyDescent="0.25">
      <c r="B249" s="292" t="s">
        <v>39</v>
      </c>
      <c r="C249" s="292"/>
      <c r="D249" s="292"/>
      <c r="E249" s="292"/>
      <c r="F249" s="292"/>
      <c r="G249" s="292"/>
      <c r="H249" s="292"/>
      <c r="I249" s="292"/>
      <c r="J249" s="292"/>
      <c r="K249" s="292"/>
      <c r="L249" s="292"/>
      <c r="M249" s="292"/>
      <c r="N249" s="292"/>
      <c r="O249" s="292"/>
      <c r="P249" s="292"/>
      <c r="Q249" s="292"/>
      <c r="R249" s="292"/>
      <c r="S249" s="292"/>
      <c r="T249" s="292"/>
      <c r="U249" s="292"/>
      <c r="V249" s="292"/>
    </row>
    <row r="250" spans="2:22" ht="9" customHeight="1" x14ac:dyDescent="0.25"/>
    <row r="251" spans="2:22" ht="15.75" customHeight="1" x14ac:dyDescent="0.25">
      <c r="B251" s="292" t="s">
        <v>40</v>
      </c>
      <c r="C251" s="292"/>
      <c r="D251" s="292"/>
      <c r="E251" s="292"/>
      <c r="F251" s="292"/>
      <c r="G251" s="292"/>
      <c r="H251" s="292"/>
      <c r="I251" s="292"/>
      <c r="J251" s="292"/>
      <c r="K251" s="292"/>
    </row>
    <row r="252" spans="2:22" ht="16.5" customHeight="1" x14ac:dyDescent="0.25"/>
    <row r="253" spans="2:22" ht="18.75" customHeight="1" x14ac:dyDescent="0.25">
      <c r="D253" s="283" t="s">
        <v>41</v>
      </c>
      <c r="E253" s="283"/>
      <c r="F253" s="283"/>
      <c r="G253" s="283"/>
      <c r="H253" s="283"/>
      <c r="I253" s="283"/>
      <c r="N253" s="283"/>
      <c r="O253" s="283"/>
      <c r="P253" s="283"/>
      <c r="R253" s="291" t="s">
        <v>42</v>
      </c>
      <c r="S253" s="291"/>
      <c r="T253" s="291"/>
      <c r="U253" s="291"/>
      <c r="V253" s="291"/>
    </row>
    <row r="254" spans="2:22" ht="3.75" customHeight="1" x14ac:dyDescent="0.25"/>
    <row r="255" spans="2:22" ht="16.5" customHeight="1" x14ac:dyDescent="0.25">
      <c r="D255" s="288" t="s">
        <v>78</v>
      </c>
      <c r="E255" s="288"/>
      <c r="F255" s="288"/>
      <c r="G255" s="288"/>
      <c r="H255" s="288"/>
      <c r="I255" s="288"/>
      <c r="J255" s="288"/>
      <c r="K255" s="288"/>
      <c r="L255" s="288"/>
      <c r="O255" s="163"/>
      <c r="T255" s="289">
        <v>3</v>
      </c>
      <c r="U255" s="289"/>
    </row>
    <row r="256" spans="2:22" ht="3.75" customHeight="1" x14ac:dyDescent="0.25"/>
    <row r="257" spans="3:21" ht="3.75" customHeight="1" x14ac:dyDescent="0.25"/>
    <row r="258" spans="3:21" ht="16.5" customHeight="1" x14ac:dyDescent="0.25">
      <c r="D258" s="288" t="s">
        <v>80</v>
      </c>
      <c r="E258" s="288"/>
      <c r="F258" s="288"/>
      <c r="G258" s="288"/>
      <c r="H258" s="288"/>
      <c r="I258" s="288"/>
      <c r="J258" s="288"/>
      <c r="K258" s="288"/>
      <c r="L258" s="288"/>
      <c r="O258" s="163"/>
      <c r="T258" s="289">
        <v>1</v>
      </c>
      <c r="U258" s="289"/>
    </row>
    <row r="259" spans="3:21" ht="6.75" customHeight="1" x14ac:dyDescent="0.25"/>
    <row r="260" spans="3:21" ht="14.25" customHeight="1" x14ac:dyDescent="0.25">
      <c r="C260" s="283" t="s">
        <v>45</v>
      </c>
      <c r="D260" s="283"/>
      <c r="E260" s="283"/>
      <c r="F260" s="283"/>
      <c r="G260" s="284" t="s">
        <v>81</v>
      </c>
      <c r="H260" s="284"/>
      <c r="I260" s="284"/>
      <c r="J260" s="284"/>
      <c r="K260" s="284"/>
      <c r="L260" s="284"/>
      <c r="S260" s="285">
        <v>19</v>
      </c>
      <c r="T260" s="285"/>
      <c r="U260" s="285"/>
    </row>
    <row r="261" spans="3:21" ht="8.25" customHeight="1" x14ac:dyDescent="0.25"/>
    <row r="262" spans="3:21" ht="17.25" customHeight="1" x14ac:dyDescent="0.25"/>
    <row r="263" spans="3:21" ht="13.5" customHeight="1" thickBot="1" x14ac:dyDescent="0.3">
      <c r="C263" s="286" t="s">
        <v>82</v>
      </c>
      <c r="D263" s="286"/>
      <c r="E263" s="286"/>
      <c r="S263" s="287">
        <v>3398</v>
      </c>
      <c r="T263" s="287"/>
      <c r="U263" s="287"/>
    </row>
    <row r="264" spans="3:21" ht="6" customHeight="1" thickTop="1" x14ac:dyDescent="0.25"/>
    <row r="265" spans="3:21" ht="409.6" customHeight="1" x14ac:dyDescent="0.25"/>
    <row r="266" spans="3:21" ht="15" customHeight="1" x14ac:dyDescent="0.25"/>
    <row r="268" spans="3:21" ht="9" customHeight="1" x14ac:dyDescent="0.25"/>
  </sheetData>
  <mergeCells count="242">
    <mergeCell ref="C2:D2"/>
    <mergeCell ref="E2:G2"/>
    <mergeCell ref="I2:K2"/>
    <mergeCell ref="K4:T4"/>
    <mergeCell ref="K6:T6"/>
    <mergeCell ref="B8:V8"/>
    <mergeCell ref="D16:L16"/>
    <mergeCell ref="T16:U16"/>
    <mergeCell ref="C18:F18"/>
    <mergeCell ref="G18:L18"/>
    <mergeCell ref="S18:U18"/>
    <mergeCell ref="B10:K10"/>
    <mergeCell ref="D12:I12"/>
    <mergeCell ref="N12:P12"/>
    <mergeCell ref="R12:V12"/>
    <mergeCell ref="D14:L14"/>
    <mergeCell ref="T14:U14"/>
    <mergeCell ref="D27:L27"/>
    <mergeCell ref="T27:U27"/>
    <mergeCell ref="D29:L29"/>
    <mergeCell ref="T29:U29"/>
    <mergeCell ref="D31:L31"/>
    <mergeCell ref="T31:U31"/>
    <mergeCell ref="D21:L21"/>
    <mergeCell ref="T21:U21"/>
    <mergeCell ref="D23:L23"/>
    <mergeCell ref="T23:U23"/>
    <mergeCell ref="D25:L25"/>
    <mergeCell ref="T25:U25"/>
    <mergeCell ref="D39:L39"/>
    <mergeCell ref="T39:U39"/>
    <mergeCell ref="D41:L41"/>
    <mergeCell ref="T41:U41"/>
    <mergeCell ref="D43:L43"/>
    <mergeCell ref="T43:U43"/>
    <mergeCell ref="D33:L33"/>
    <mergeCell ref="T33:U33"/>
    <mergeCell ref="D35:L35"/>
    <mergeCell ref="T35:U35"/>
    <mergeCell ref="D37:L37"/>
    <mergeCell ref="T37:U37"/>
    <mergeCell ref="D51:L51"/>
    <mergeCell ref="T51:U51"/>
    <mergeCell ref="D53:L53"/>
    <mergeCell ref="T53:U53"/>
    <mergeCell ref="D55:L55"/>
    <mergeCell ref="T55:U55"/>
    <mergeCell ref="D45:L45"/>
    <mergeCell ref="T45:U45"/>
    <mergeCell ref="D47:L47"/>
    <mergeCell ref="T47:U47"/>
    <mergeCell ref="D49:L49"/>
    <mergeCell ref="T49:U49"/>
    <mergeCell ref="D63:L63"/>
    <mergeCell ref="T63:U63"/>
    <mergeCell ref="D65:L65"/>
    <mergeCell ref="T65:U65"/>
    <mergeCell ref="D67:L67"/>
    <mergeCell ref="T67:U67"/>
    <mergeCell ref="D57:L57"/>
    <mergeCell ref="T57:U57"/>
    <mergeCell ref="D59:L59"/>
    <mergeCell ref="T59:U59"/>
    <mergeCell ref="D61:L61"/>
    <mergeCell ref="T61:U61"/>
    <mergeCell ref="D74:L74"/>
    <mergeCell ref="T74:U74"/>
    <mergeCell ref="D76:L76"/>
    <mergeCell ref="T76:U76"/>
    <mergeCell ref="C82:D82"/>
    <mergeCell ref="E82:G82"/>
    <mergeCell ref="I82:K82"/>
    <mergeCell ref="D69:L69"/>
    <mergeCell ref="T69:U69"/>
    <mergeCell ref="C71:F71"/>
    <mergeCell ref="G71:L71"/>
    <mergeCell ref="S71:U71"/>
    <mergeCell ref="D94:L94"/>
    <mergeCell ref="T94:U94"/>
    <mergeCell ref="D96:L96"/>
    <mergeCell ref="T96:U96"/>
    <mergeCell ref="D98:L98"/>
    <mergeCell ref="T98:U98"/>
    <mergeCell ref="K84:T84"/>
    <mergeCell ref="K86:T86"/>
    <mergeCell ref="B88:V88"/>
    <mergeCell ref="B90:K90"/>
    <mergeCell ref="D92:I92"/>
    <mergeCell ref="N92:P92"/>
    <mergeCell ref="R92:V92"/>
    <mergeCell ref="D106:L106"/>
    <mergeCell ref="T106:U106"/>
    <mergeCell ref="D108:L108"/>
    <mergeCell ref="T108:U108"/>
    <mergeCell ref="D110:L110"/>
    <mergeCell ref="T110:U110"/>
    <mergeCell ref="D100:L100"/>
    <mergeCell ref="T100:U100"/>
    <mergeCell ref="D102:L102"/>
    <mergeCell ref="T102:U102"/>
    <mergeCell ref="D104:L104"/>
    <mergeCell ref="T104:U104"/>
    <mergeCell ref="D118:L118"/>
    <mergeCell ref="T118:U118"/>
    <mergeCell ref="D120:L120"/>
    <mergeCell ref="T120:U120"/>
    <mergeCell ref="D122:L122"/>
    <mergeCell ref="T122:U122"/>
    <mergeCell ref="D112:L112"/>
    <mergeCell ref="T112:U112"/>
    <mergeCell ref="D114:L114"/>
    <mergeCell ref="T114:U114"/>
    <mergeCell ref="D116:L116"/>
    <mergeCell ref="T116:U116"/>
    <mergeCell ref="D130:L130"/>
    <mergeCell ref="T130:U130"/>
    <mergeCell ref="D132:L132"/>
    <mergeCell ref="T132:U132"/>
    <mergeCell ref="D134:L134"/>
    <mergeCell ref="T134:U134"/>
    <mergeCell ref="D124:L124"/>
    <mergeCell ref="T124:U124"/>
    <mergeCell ref="D126:L126"/>
    <mergeCell ref="T126:U126"/>
    <mergeCell ref="D128:L128"/>
    <mergeCell ref="T128:U128"/>
    <mergeCell ref="D142:L142"/>
    <mergeCell ref="T142:U142"/>
    <mergeCell ref="D144:L144"/>
    <mergeCell ref="T144:U144"/>
    <mergeCell ref="D146:L146"/>
    <mergeCell ref="T146:U146"/>
    <mergeCell ref="D136:L136"/>
    <mergeCell ref="T136:U136"/>
    <mergeCell ref="D138:L138"/>
    <mergeCell ref="T138:U138"/>
    <mergeCell ref="D140:L140"/>
    <mergeCell ref="T140:U140"/>
    <mergeCell ref="C154:F154"/>
    <mergeCell ref="G154:L154"/>
    <mergeCell ref="S154:U154"/>
    <mergeCell ref="D157:L157"/>
    <mergeCell ref="T157:U157"/>
    <mergeCell ref="D148:L148"/>
    <mergeCell ref="T148:U148"/>
    <mergeCell ref="D150:L150"/>
    <mergeCell ref="T150:U150"/>
    <mergeCell ref="D152:L152"/>
    <mergeCell ref="T152:U152"/>
    <mergeCell ref="B169:V169"/>
    <mergeCell ref="B171:K171"/>
    <mergeCell ref="D173:I173"/>
    <mergeCell ref="N173:P173"/>
    <mergeCell ref="R173:V173"/>
    <mergeCell ref="C163:D163"/>
    <mergeCell ref="E163:G163"/>
    <mergeCell ref="I163:K163"/>
    <mergeCell ref="K165:T165"/>
    <mergeCell ref="K167:T167"/>
    <mergeCell ref="D181:L181"/>
    <mergeCell ref="T181:U181"/>
    <mergeCell ref="D183:L183"/>
    <mergeCell ref="T183:U183"/>
    <mergeCell ref="C185:F185"/>
    <mergeCell ref="G185:L185"/>
    <mergeCell ref="S185:U185"/>
    <mergeCell ref="D175:L175"/>
    <mergeCell ref="T175:U175"/>
    <mergeCell ref="D177:L177"/>
    <mergeCell ref="T177:U177"/>
    <mergeCell ref="D179:L179"/>
    <mergeCell ref="T179:U179"/>
    <mergeCell ref="D194:L194"/>
    <mergeCell ref="T194:U194"/>
    <mergeCell ref="D196:L196"/>
    <mergeCell ref="T196:U196"/>
    <mergeCell ref="D198:L198"/>
    <mergeCell ref="T198:U198"/>
    <mergeCell ref="D188:L188"/>
    <mergeCell ref="T188:U188"/>
    <mergeCell ref="D190:L190"/>
    <mergeCell ref="T190:U190"/>
    <mergeCell ref="D192:L192"/>
    <mergeCell ref="T192:U192"/>
    <mergeCell ref="D205:L205"/>
    <mergeCell ref="T205:U205"/>
    <mergeCell ref="D207:L207"/>
    <mergeCell ref="T207:U207"/>
    <mergeCell ref="D209:L209"/>
    <mergeCell ref="T209:U209"/>
    <mergeCell ref="D200:L200"/>
    <mergeCell ref="T200:U200"/>
    <mergeCell ref="C202:F202"/>
    <mergeCell ref="G202:L202"/>
    <mergeCell ref="S202:U202"/>
    <mergeCell ref="D218:L218"/>
    <mergeCell ref="T218:U218"/>
    <mergeCell ref="D220:L220"/>
    <mergeCell ref="T220:U220"/>
    <mergeCell ref="D222:L222"/>
    <mergeCell ref="T222:U222"/>
    <mergeCell ref="D211:L211"/>
    <mergeCell ref="T211:U211"/>
    <mergeCell ref="D213:L213"/>
    <mergeCell ref="T213:U213"/>
    <mergeCell ref="C215:F215"/>
    <mergeCell ref="G215:L215"/>
    <mergeCell ref="S215:U215"/>
    <mergeCell ref="D229:L229"/>
    <mergeCell ref="T229:U229"/>
    <mergeCell ref="D231:L231"/>
    <mergeCell ref="T231:U231"/>
    <mergeCell ref="D233:L233"/>
    <mergeCell ref="T233:U233"/>
    <mergeCell ref="D224:L224"/>
    <mergeCell ref="T224:U224"/>
    <mergeCell ref="C226:F226"/>
    <mergeCell ref="G226:L226"/>
    <mergeCell ref="S226:U226"/>
    <mergeCell ref="K245:T245"/>
    <mergeCell ref="K247:T247"/>
    <mergeCell ref="B249:V249"/>
    <mergeCell ref="B251:K251"/>
    <mergeCell ref="D253:I253"/>
    <mergeCell ref="N253:P253"/>
    <mergeCell ref="R253:V253"/>
    <mergeCell ref="D235:L235"/>
    <mergeCell ref="T235:U235"/>
    <mergeCell ref="D237:L237"/>
    <mergeCell ref="T237:U237"/>
    <mergeCell ref="C243:D243"/>
    <mergeCell ref="E243:G243"/>
    <mergeCell ref="I243:K243"/>
    <mergeCell ref="C260:F260"/>
    <mergeCell ref="G260:L260"/>
    <mergeCell ref="S260:U260"/>
    <mergeCell ref="C263:E263"/>
    <mergeCell ref="S263:U263"/>
    <mergeCell ref="D255:L255"/>
    <mergeCell ref="T255:U255"/>
    <mergeCell ref="D258:L258"/>
    <mergeCell ref="T258:U258"/>
  </mergeCells>
  <pageMargins left="0" right="0" top="0" bottom="0" header="0" footer="0"/>
  <pageSetup paperSize="9" fitToWidth="0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A7C1D-BC2A-4E8B-B372-1CA0DBA7253B}">
  <dimension ref="B1:U376"/>
  <sheetViews>
    <sheetView showGridLines="0" showOutlineSymbols="0" view="pageBreakPreview" zoomScale="60" zoomScaleNormal="100" workbookViewId="0">
      <selection activeCell="C356" sqref="C356"/>
    </sheetView>
  </sheetViews>
  <sheetFormatPr baseColWidth="10" defaultRowHeight="12.75" customHeight="1" x14ac:dyDescent="0.25"/>
  <cols>
    <col min="1" max="2" width="1.1796875" style="162" customWidth="1"/>
    <col min="3" max="3" width="1.26953125" style="162" customWidth="1"/>
    <col min="4" max="4" width="7.26953125" style="162" customWidth="1"/>
    <col min="5" max="5" width="4.1796875" style="162" customWidth="1"/>
    <col min="6" max="6" width="2.54296875" style="162" customWidth="1"/>
    <col min="7" max="7" width="2.453125" style="162" customWidth="1"/>
    <col min="8" max="8" width="1.26953125" style="162" customWidth="1"/>
    <col min="9" max="9" width="1.81640625" style="162" customWidth="1"/>
    <col min="10" max="10" width="3.26953125" style="162" customWidth="1"/>
    <col min="11" max="11" width="10" style="162" customWidth="1"/>
    <col min="12" max="12" width="15.453125" style="162" customWidth="1"/>
    <col min="13" max="13" width="3" style="162" customWidth="1"/>
    <col min="14" max="14" width="2.26953125" style="162" customWidth="1"/>
    <col min="15" max="15" width="8.1796875" style="162" customWidth="1"/>
    <col min="16" max="16" width="2.453125" style="162" customWidth="1"/>
    <col min="17" max="17" width="3.54296875" style="162" customWidth="1"/>
    <col min="18" max="18" width="5.81640625" style="162" customWidth="1"/>
    <col min="19" max="19" width="1.1796875" style="162" customWidth="1"/>
    <col min="20" max="20" width="5.1796875" style="162" customWidth="1"/>
    <col min="21" max="21" width="3.26953125" style="162" customWidth="1"/>
    <col min="22" max="230" width="6.81640625" style="162" customWidth="1"/>
    <col min="231" max="232" width="1.1796875" style="162" customWidth="1"/>
    <col min="233" max="233" width="1.26953125" style="162" customWidth="1"/>
    <col min="234" max="234" width="7.26953125" style="162" customWidth="1"/>
    <col min="235" max="235" width="4.1796875" style="162" customWidth="1"/>
    <col min="236" max="236" width="2.54296875" style="162" customWidth="1"/>
    <col min="237" max="237" width="2.453125" style="162" customWidth="1"/>
    <col min="238" max="238" width="1.26953125" style="162" customWidth="1"/>
    <col min="239" max="239" width="1.81640625" style="162" customWidth="1"/>
    <col min="240" max="240" width="3.26953125" style="162" customWidth="1"/>
    <col min="241" max="241" width="10" style="162" customWidth="1"/>
    <col min="242" max="242" width="15.453125" style="162" customWidth="1"/>
    <col min="243" max="243" width="3" style="162" customWidth="1"/>
    <col min="244" max="244" width="2.26953125" style="162" customWidth="1"/>
    <col min="245" max="245" width="8.1796875" style="162" customWidth="1"/>
    <col min="246" max="246" width="2.453125" style="162" customWidth="1"/>
    <col min="247" max="247" width="3.54296875" style="162" customWidth="1"/>
    <col min="248" max="248" width="5.81640625" style="162" customWidth="1"/>
    <col min="249" max="249" width="1.1796875" style="162" customWidth="1"/>
    <col min="250" max="250" width="5.1796875" style="162" customWidth="1"/>
    <col min="251" max="251" width="3.26953125" style="162" customWidth="1"/>
    <col min="252" max="252" width="1.26953125" style="162" customWidth="1"/>
    <col min="253" max="253" width="2.26953125" style="162" customWidth="1"/>
    <col min="254" max="255" width="1.26953125" style="162" customWidth="1"/>
    <col min="256" max="256" width="11.81640625" style="162" customWidth="1"/>
    <col min="257" max="257" width="1.81640625" style="162" customWidth="1"/>
    <col min="258" max="258" width="2" style="162" customWidth="1"/>
    <col min="259" max="486" width="6.81640625" style="162" customWidth="1"/>
    <col min="487" max="488" width="1.1796875" style="162" customWidth="1"/>
    <col min="489" max="489" width="1.26953125" style="162" customWidth="1"/>
    <col min="490" max="490" width="7.26953125" style="162" customWidth="1"/>
    <col min="491" max="491" width="4.1796875" style="162" customWidth="1"/>
    <col min="492" max="492" width="2.54296875" style="162" customWidth="1"/>
    <col min="493" max="493" width="2.453125" style="162" customWidth="1"/>
    <col min="494" max="494" width="1.26953125" style="162" customWidth="1"/>
    <col min="495" max="495" width="1.81640625" style="162" customWidth="1"/>
    <col min="496" max="496" width="3.26953125" style="162" customWidth="1"/>
    <col min="497" max="497" width="10" style="162" customWidth="1"/>
    <col min="498" max="498" width="15.453125" style="162" customWidth="1"/>
    <col min="499" max="499" width="3" style="162" customWidth="1"/>
    <col min="500" max="500" width="2.26953125" style="162" customWidth="1"/>
    <col min="501" max="501" width="8.1796875" style="162" customWidth="1"/>
    <col min="502" max="502" width="2.453125" style="162" customWidth="1"/>
    <col min="503" max="503" width="3.54296875" style="162" customWidth="1"/>
    <col min="504" max="504" width="5.81640625" style="162" customWidth="1"/>
    <col min="505" max="505" width="1.1796875" style="162" customWidth="1"/>
    <col min="506" max="506" width="5.1796875" style="162" customWidth="1"/>
    <col min="507" max="507" width="3.26953125" style="162" customWidth="1"/>
    <col min="508" max="508" width="1.26953125" style="162" customWidth="1"/>
    <col min="509" max="509" width="2.26953125" style="162" customWidth="1"/>
    <col min="510" max="511" width="1.26953125" style="162" customWidth="1"/>
    <col min="512" max="512" width="11.81640625" style="162" customWidth="1"/>
    <col min="513" max="513" width="1.81640625" style="162" customWidth="1"/>
    <col min="514" max="514" width="2" style="162" customWidth="1"/>
    <col min="515" max="742" width="6.81640625" style="162" customWidth="1"/>
    <col min="743" max="744" width="1.1796875" style="162" customWidth="1"/>
    <col min="745" max="745" width="1.26953125" style="162" customWidth="1"/>
    <col min="746" max="746" width="7.26953125" style="162" customWidth="1"/>
    <col min="747" max="747" width="4.1796875" style="162" customWidth="1"/>
    <col min="748" max="748" width="2.54296875" style="162" customWidth="1"/>
    <col min="749" max="749" width="2.453125" style="162" customWidth="1"/>
    <col min="750" max="750" width="1.26953125" style="162" customWidth="1"/>
    <col min="751" max="751" width="1.81640625" style="162" customWidth="1"/>
    <col min="752" max="752" width="3.26953125" style="162" customWidth="1"/>
    <col min="753" max="753" width="10" style="162" customWidth="1"/>
    <col min="754" max="754" width="15.453125" style="162" customWidth="1"/>
    <col min="755" max="755" width="3" style="162" customWidth="1"/>
    <col min="756" max="756" width="2.26953125" style="162" customWidth="1"/>
    <col min="757" max="757" width="8.1796875" style="162" customWidth="1"/>
    <col min="758" max="758" width="2.453125" style="162" customWidth="1"/>
    <col min="759" max="759" width="3.54296875" style="162" customWidth="1"/>
    <col min="760" max="760" width="5.81640625" style="162" customWidth="1"/>
    <col min="761" max="761" width="1.1796875" style="162" customWidth="1"/>
    <col min="762" max="762" width="5.1796875" style="162" customWidth="1"/>
    <col min="763" max="763" width="3.26953125" style="162" customWidth="1"/>
    <col min="764" max="764" width="1.26953125" style="162" customWidth="1"/>
    <col min="765" max="765" width="2.26953125" style="162" customWidth="1"/>
    <col min="766" max="767" width="1.26953125" style="162" customWidth="1"/>
    <col min="768" max="768" width="11.81640625" style="162" customWidth="1"/>
    <col min="769" max="769" width="1.81640625" style="162" customWidth="1"/>
    <col min="770" max="770" width="2" style="162" customWidth="1"/>
    <col min="771" max="998" width="6.81640625" style="162" customWidth="1"/>
    <col min="999" max="1000" width="1.1796875" style="162" customWidth="1"/>
    <col min="1001" max="1001" width="1.26953125" style="162" customWidth="1"/>
    <col min="1002" max="1002" width="7.26953125" style="162" customWidth="1"/>
    <col min="1003" max="1003" width="4.1796875" style="162" customWidth="1"/>
    <col min="1004" max="1004" width="2.54296875" style="162" customWidth="1"/>
    <col min="1005" max="1005" width="2.453125" style="162" customWidth="1"/>
    <col min="1006" max="1006" width="1.26953125" style="162" customWidth="1"/>
    <col min="1007" max="1007" width="1.81640625" style="162" customWidth="1"/>
    <col min="1008" max="1008" width="3.26953125" style="162" customWidth="1"/>
    <col min="1009" max="1009" width="10" style="162" customWidth="1"/>
    <col min="1010" max="1010" width="15.453125" style="162" customWidth="1"/>
    <col min="1011" max="1011" width="3" style="162" customWidth="1"/>
    <col min="1012" max="1012" width="2.26953125" style="162" customWidth="1"/>
    <col min="1013" max="1013" width="8.1796875" style="162" customWidth="1"/>
    <col min="1014" max="1014" width="2.453125" style="162" customWidth="1"/>
    <col min="1015" max="1015" width="3.54296875" style="162" customWidth="1"/>
    <col min="1016" max="1016" width="5.81640625" style="162" customWidth="1"/>
    <col min="1017" max="1017" width="1.1796875" style="162" customWidth="1"/>
    <col min="1018" max="1018" width="5.1796875" style="162" customWidth="1"/>
    <col min="1019" max="1019" width="3.26953125" style="162" customWidth="1"/>
    <col min="1020" max="1020" width="1.26953125" style="162" customWidth="1"/>
    <col min="1021" max="1021" width="2.26953125" style="162" customWidth="1"/>
    <col min="1022" max="1023" width="1.26953125" style="162" customWidth="1"/>
    <col min="1024" max="1024" width="11.81640625" style="162" customWidth="1"/>
    <col min="1025" max="1025" width="1.81640625" style="162" customWidth="1"/>
    <col min="1026" max="1026" width="2" style="162" customWidth="1"/>
    <col min="1027" max="1254" width="6.81640625" style="162" customWidth="1"/>
    <col min="1255" max="1256" width="1.1796875" style="162" customWidth="1"/>
    <col min="1257" max="1257" width="1.26953125" style="162" customWidth="1"/>
    <col min="1258" max="1258" width="7.26953125" style="162" customWidth="1"/>
    <col min="1259" max="1259" width="4.1796875" style="162" customWidth="1"/>
    <col min="1260" max="1260" width="2.54296875" style="162" customWidth="1"/>
    <col min="1261" max="1261" width="2.453125" style="162" customWidth="1"/>
    <col min="1262" max="1262" width="1.26953125" style="162" customWidth="1"/>
    <col min="1263" max="1263" width="1.81640625" style="162" customWidth="1"/>
    <col min="1264" max="1264" width="3.26953125" style="162" customWidth="1"/>
    <col min="1265" max="1265" width="10" style="162" customWidth="1"/>
    <col min="1266" max="1266" width="15.453125" style="162" customWidth="1"/>
    <col min="1267" max="1267" width="3" style="162" customWidth="1"/>
    <col min="1268" max="1268" width="2.26953125" style="162" customWidth="1"/>
    <col min="1269" max="1269" width="8.1796875" style="162" customWidth="1"/>
    <col min="1270" max="1270" width="2.453125" style="162" customWidth="1"/>
    <col min="1271" max="1271" width="3.54296875" style="162" customWidth="1"/>
    <col min="1272" max="1272" width="5.81640625" style="162" customWidth="1"/>
    <col min="1273" max="1273" width="1.1796875" style="162" customWidth="1"/>
    <col min="1274" max="1274" width="5.1796875" style="162" customWidth="1"/>
    <col min="1275" max="1275" width="3.26953125" style="162" customWidth="1"/>
    <col min="1276" max="1276" width="1.26953125" style="162" customWidth="1"/>
    <col min="1277" max="1277" width="2.26953125" style="162" customWidth="1"/>
    <col min="1278" max="1279" width="1.26953125" style="162" customWidth="1"/>
    <col min="1280" max="1280" width="11.81640625" style="162" customWidth="1"/>
    <col min="1281" max="1281" width="1.81640625" style="162" customWidth="1"/>
    <col min="1282" max="1282" width="2" style="162" customWidth="1"/>
    <col min="1283" max="1510" width="6.81640625" style="162" customWidth="1"/>
    <col min="1511" max="1512" width="1.1796875" style="162" customWidth="1"/>
    <col min="1513" max="1513" width="1.26953125" style="162" customWidth="1"/>
    <col min="1514" max="1514" width="7.26953125" style="162" customWidth="1"/>
    <col min="1515" max="1515" width="4.1796875" style="162" customWidth="1"/>
    <col min="1516" max="1516" width="2.54296875" style="162" customWidth="1"/>
    <col min="1517" max="1517" width="2.453125" style="162" customWidth="1"/>
    <col min="1518" max="1518" width="1.26953125" style="162" customWidth="1"/>
    <col min="1519" max="1519" width="1.81640625" style="162" customWidth="1"/>
    <col min="1520" max="1520" width="3.26953125" style="162" customWidth="1"/>
    <col min="1521" max="1521" width="10" style="162" customWidth="1"/>
    <col min="1522" max="1522" width="15.453125" style="162" customWidth="1"/>
    <col min="1523" max="1523" width="3" style="162" customWidth="1"/>
    <col min="1524" max="1524" width="2.26953125" style="162" customWidth="1"/>
    <col min="1525" max="1525" width="8.1796875" style="162" customWidth="1"/>
    <col min="1526" max="1526" width="2.453125" style="162" customWidth="1"/>
    <col min="1527" max="1527" width="3.54296875" style="162" customWidth="1"/>
    <col min="1528" max="1528" width="5.81640625" style="162" customWidth="1"/>
    <col min="1529" max="1529" width="1.1796875" style="162" customWidth="1"/>
    <col min="1530" max="1530" width="5.1796875" style="162" customWidth="1"/>
    <col min="1531" max="1531" width="3.26953125" style="162" customWidth="1"/>
    <col min="1532" max="1532" width="1.26953125" style="162" customWidth="1"/>
    <col min="1533" max="1533" width="2.26953125" style="162" customWidth="1"/>
    <col min="1534" max="1535" width="1.26953125" style="162" customWidth="1"/>
    <col min="1536" max="1536" width="11.81640625" style="162" customWidth="1"/>
    <col min="1537" max="1537" width="1.81640625" style="162" customWidth="1"/>
    <col min="1538" max="1538" width="2" style="162" customWidth="1"/>
    <col min="1539" max="1766" width="6.81640625" style="162" customWidth="1"/>
    <col min="1767" max="1768" width="1.1796875" style="162" customWidth="1"/>
    <col min="1769" max="1769" width="1.26953125" style="162" customWidth="1"/>
    <col min="1770" max="1770" width="7.26953125" style="162" customWidth="1"/>
    <col min="1771" max="1771" width="4.1796875" style="162" customWidth="1"/>
    <col min="1772" max="1772" width="2.54296875" style="162" customWidth="1"/>
    <col min="1773" max="1773" width="2.453125" style="162" customWidth="1"/>
    <col min="1774" max="1774" width="1.26953125" style="162" customWidth="1"/>
    <col min="1775" max="1775" width="1.81640625" style="162" customWidth="1"/>
    <col min="1776" max="1776" width="3.26953125" style="162" customWidth="1"/>
    <col min="1777" max="1777" width="10" style="162" customWidth="1"/>
    <col min="1778" max="1778" width="15.453125" style="162" customWidth="1"/>
    <col min="1779" max="1779" width="3" style="162" customWidth="1"/>
    <col min="1780" max="1780" width="2.26953125" style="162" customWidth="1"/>
    <col min="1781" max="1781" width="8.1796875" style="162" customWidth="1"/>
    <col min="1782" max="1782" width="2.453125" style="162" customWidth="1"/>
    <col min="1783" max="1783" width="3.54296875" style="162" customWidth="1"/>
    <col min="1784" max="1784" width="5.81640625" style="162" customWidth="1"/>
    <col min="1785" max="1785" width="1.1796875" style="162" customWidth="1"/>
    <col min="1786" max="1786" width="5.1796875" style="162" customWidth="1"/>
    <col min="1787" max="1787" width="3.26953125" style="162" customWidth="1"/>
    <col min="1788" max="1788" width="1.26953125" style="162" customWidth="1"/>
    <col min="1789" max="1789" width="2.26953125" style="162" customWidth="1"/>
    <col min="1790" max="1791" width="1.26953125" style="162" customWidth="1"/>
    <col min="1792" max="1792" width="11.81640625" style="162" customWidth="1"/>
    <col min="1793" max="1793" width="1.81640625" style="162" customWidth="1"/>
    <col min="1794" max="1794" width="2" style="162" customWidth="1"/>
    <col min="1795" max="2022" width="6.81640625" style="162" customWidth="1"/>
    <col min="2023" max="2024" width="1.1796875" style="162" customWidth="1"/>
    <col min="2025" max="2025" width="1.26953125" style="162" customWidth="1"/>
    <col min="2026" max="2026" width="7.26953125" style="162" customWidth="1"/>
    <col min="2027" max="2027" width="4.1796875" style="162" customWidth="1"/>
    <col min="2028" max="2028" width="2.54296875" style="162" customWidth="1"/>
    <col min="2029" max="2029" width="2.453125" style="162" customWidth="1"/>
    <col min="2030" max="2030" width="1.26953125" style="162" customWidth="1"/>
    <col min="2031" max="2031" width="1.81640625" style="162" customWidth="1"/>
    <col min="2032" max="2032" width="3.26953125" style="162" customWidth="1"/>
    <col min="2033" max="2033" width="10" style="162" customWidth="1"/>
    <col min="2034" max="2034" width="15.453125" style="162" customWidth="1"/>
    <col min="2035" max="2035" width="3" style="162" customWidth="1"/>
    <col min="2036" max="2036" width="2.26953125" style="162" customWidth="1"/>
    <col min="2037" max="2037" width="8.1796875" style="162" customWidth="1"/>
    <col min="2038" max="2038" width="2.453125" style="162" customWidth="1"/>
    <col min="2039" max="2039" width="3.54296875" style="162" customWidth="1"/>
    <col min="2040" max="2040" width="5.81640625" style="162" customWidth="1"/>
    <col min="2041" max="2041" width="1.1796875" style="162" customWidth="1"/>
    <col min="2042" max="2042" width="5.1796875" style="162" customWidth="1"/>
    <col min="2043" max="2043" width="3.26953125" style="162" customWidth="1"/>
    <col min="2044" max="2044" width="1.26953125" style="162" customWidth="1"/>
    <col min="2045" max="2045" width="2.26953125" style="162" customWidth="1"/>
    <col min="2046" max="2047" width="1.26953125" style="162" customWidth="1"/>
    <col min="2048" max="2048" width="11.81640625" style="162" customWidth="1"/>
    <col min="2049" max="2049" width="1.81640625" style="162" customWidth="1"/>
    <col min="2050" max="2050" width="2" style="162" customWidth="1"/>
    <col min="2051" max="2278" width="6.81640625" style="162" customWidth="1"/>
    <col min="2279" max="2280" width="1.1796875" style="162" customWidth="1"/>
    <col min="2281" max="2281" width="1.26953125" style="162" customWidth="1"/>
    <col min="2282" max="2282" width="7.26953125" style="162" customWidth="1"/>
    <col min="2283" max="2283" width="4.1796875" style="162" customWidth="1"/>
    <col min="2284" max="2284" width="2.54296875" style="162" customWidth="1"/>
    <col min="2285" max="2285" width="2.453125" style="162" customWidth="1"/>
    <col min="2286" max="2286" width="1.26953125" style="162" customWidth="1"/>
    <col min="2287" max="2287" width="1.81640625" style="162" customWidth="1"/>
    <col min="2288" max="2288" width="3.26953125" style="162" customWidth="1"/>
    <col min="2289" max="2289" width="10" style="162" customWidth="1"/>
    <col min="2290" max="2290" width="15.453125" style="162" customWidth="1"/>
    <col min="2291" max="2291" width="3" style="162" customWidth="1"/>
    <col min="2292" max="2292" width="2.26953125" style="162" customWidth="1"/>
    <col min="2293" max="2293" width="8.1796875" style="162" customWidth="1"/>
    <col min="2294" max="2294" width="2.453125" style="162" customWidth="1"/>
    <col min="2295" max="2295" width="3.54296875" style="162" customWidth="1"/>
    <col min="2296" max="2296" width="5.81640625" style="162" customWidth="1"/>
    <col min="2297" max="2297" width="1.1796875" style="162" customWidth="1"/>
    <col min="2298" max="2298" width="5.1796875" style="162" customWidth="1"/>
    <col min="2299" max="2299" width="3.26953125" style="162" customWidth="1"/>
    <col min="2300" max="2300" width="1.26953125" style="162" customWidth="1"/>
    <col min="2301" max="2301" width="2.26953125" style="162" customWidth="1"/>
    <col min="2302" max="2303" width="1.26953125" style="162" customWidth="1"/>
    <col min="2304" max="2304" width="11.81640625" style="162" customWidth="1"/>
    <col min="2305" max="2305" width="1.81640625" style="162" customWidth="1"/>
    <col min="2306" max="2306" width="2" style="162" customWidth="1"/>
    <col min="2307" max="2534" width="6.81640625" style="162" customWidth="1"/>
    <col min="2535" max="2536" width="1.1796875" style="162" customWidth="1"/>
    <col min="2537" max="2537" width="1.26953125" style="162" customWidth="1"/>
    <col min="2538" max="2538" width="7.26953125" style="162" customWidth="1"/>
    <col min="2539" max="2539" width="4.1796875" style="162" customWidth="1"/>
    <col min="2540" max="2540" width="2.54296875" style="162" customWidth="1"/>
    <col min="2541" max="2541" width="2.453125" style="162" customWidth="1"/>
    <col min="2542" max="2542" width="1.26953125" style="162" customWidth="1"/>
    <col min="2543" max="2543" width="1.81640625" style="162" customWidth="1"/>
    <col min="2544" max="2544" width="3.26953125" style="162" customWidth="1"/>
    <col min="2545" max="2545" width="10" style="162" customWidth="1"/>
    <col min="2546" max="2546" width="15.453125" style="162" customWidth="1"/>
    <col min="2547" max="2547" width="3" style="162" customWidth="1"/>
    <col min="2548" max="2548" width="2.26953125" style="162" customWidth="1"/>
    <col min="2549" max="2549" width="8.1796875" style="162" customWidth="1"/>
    <col min="2550" max="2550" width="2.453125" style="162" customWidth="1"/>
    <col min="2551" max="2551" width="3.54296875" style="162" customWidth="1"/>
    <col min="2552" max="2552" width="5.81640625" style="162" customWidth="1"/>
    <col min="2553" max="2553" width="1.1796875" style="162" customWidth="1"/>
    <col min="2554" max="2554" width="5.1796875" style="162" customWidth="1"/>
    <col min="2555" max="2555" width="3.26953125" style="162" customWidth="1"/>
    <col min="2556" max="2556" width="1.26953125" style="162" customWidth="1"/>
    <col min="2557" max="2557" width="2.26953125" style="162" customWidth="1"/>
    <col min="2558" max="2559" width="1.26953125" style="162" customWidth="1"/>
    <col min="2560" max="2560" width="11.81640625" style="162" customWidth="1"/>
    <col min="2561" max="2561" width="1.81640625" style="162" customWidth="1"/>
    <col min="2562" max="2562" width="2" style="162" customWidth="1"/>
    <col min="2563" max="2790" width="6.81640625" style="162" customWidth="1"/>
    <col min="2791" max="2792" width="1.1796875" style="162" customWidth="1"/>
    <col min="2793" max="2793" width="1.26953125" style="162" customWidth="1"/>
    <col min="2794" max="2794" width="7.26953125" style="162" customWidth="1"/>
    <col min="2795" max="2795" width="4.1796875" style="162" customWidth="1"/>
    <col min="2796" max="2796" width="2.54296875" style="162" customWidth="1"/>
    <col min="2797" max="2797" width="2.453125" style="162" customWidth="1"/>
    <col min="2798" max="2798" width="1.26953125" style="162" customWidth="1"/>
    <col min="2799" max="2799" width="1.81640625" style="162" customWidth="1"/>
    <col min="2800" max="2800" width="3.26953125" style="162" customWidth="1"/>
    <col min="2801" max="2801" width="10" style="162" customWidth="1"/>
    <col min="2802" max="2802" width="15.453125" style="162" customWidth="1"/>
    <col min="2803" max="2803" width="3" style="162" customWidth="1"/>
    <col min="2804" max="2804" width="2.26953125" style="162" customWidth="1"/>
    <col min="2805" max="2805" width="8.1796875" style="162" customWidth="1"/>
    <col min="2806" max="2806" width="2.453125" style="162" customWidth="1"/>
    <col min="2807" max="2807" width="3.54296875" style="162" customWidth="1"/>
    <col min="2808" max="2808" width="5.81640625" style="162" customWidth="1"/>
    <col min="2809" max="2809" width="1.1796875" style="162" customWidth="1"/>
    <col min="2810" max="2810" width="5.1796875" style="162" customWidth="1"/>
    <col min="2811" max="2811" width="3.26953125" style="162" customWidth="1"/>
    <col min="2812" max="2812" width="1.26953125" style="162" customWidth="1"/>
    <col min="2813" max="2813" width="2.26953125" style="162" customWidth="1"/>
    <col min="2814" max="2815" width="1.26953125" style="162" customWidth="1"/>
    <col min="2816" max="2816" width="11.81640625" style="162" customWidth="1"/>
    <col min="2817" max="2817" width="1.81640625" style="162" customWidth="1"/>
    <col min="2818" max="2818" width="2" style="162" customWidth="1"/>
    <col min="2819" max="3046" width="6.81640625" style="162" customWidth="1"/>
    <col min="3047" max="3048" width="1.1796875" style="162" customWidth="1"/>
    <col min="3049" max="3049" width="1.26953125" style="162" customWidth="1"/>
    <col min="3050" max="3050" width="7.26953125" style="162" customWidth="1"/>
    <col min="3051" max="3051" width="4.1796875" style="162" customWidth="1"/>
    <col min="3052" max="3052" width="2.54296875" style="162" customWidth="1"/>
    <col min="3053" max="3053" width="2.453125" style="162" customWidth="1"/>
    <col min="3054" max="3054" width="1.26953125" style="162" customWidth="1"/>
    <col min="3055" max="3055" width="1.81640625" style="162" customWidth="1"/>
    <col min="3056" max="3056" width="3.26953125" style="162" customWidth="1"/>
    <col min="3057" max="3057" width="10" style="162" customWidth="1"/>
    <col min="3058" max="3058" width="15.453125" style="162" customWidth="1"/>
    <col min="3059" max="3059" width="3" style="162" customWidth="1"/>
    <col min="3060" max="3060" width="2.26953125" style="162" customWidth="1"/>
    <col min="3061" max="3061" width="8.1796875" style="162" customWidth="1"/>
    <col min="3062" max="3062" width="2.453125" style="162" customWidth="1"/>
    <col min="3063" max="3063" width="3.54296875" style="162" customWidth="1"/>
    <col min="3064" max="3064" width="5.81640625" style="162" customWidth="1"/>
    <col min="3065" max="3065" width="1.1796875" style="162" customWidth="1"/>
    <col min="3066" max="3066" width="5.1796875" style="162" customWidth="1"/>
    <col min="3067" max="3067" width="3.26953125" style="162" customWidth="1"/>
    <col min="3068" max="3068" width="1.26953125" style="162" customWidth="1"/>
    <col min="3069" max="3069" width="2.26953125" style="162" customWidth="1"/>
    <col min="3070" max="3071" width="1.26953125" style="162" customWidth="1"/>
    <col min="3072" max="3072" width="11.81640625" style="162" customWidth="1"/>
    <col min="3073" max="3073" width="1.81640625" style="162" customWidth="1"/>
    <col min="3074" max="3074" width="2" style="162" customWidth="1"/>
    <col min="3075" max="3302" width="6.81640625" style="162" customWidth="1"/>
    <col min="3303" max="3304" width="1.1796875" style="162" customWidth="1"/>
    <col min="3305" max="3305" width="1.26953125" style="162" customWidth="1"/>
    <col min="3306" max="3306" width="7.26953125" style="162" customWidth="1"/>
    <col min="3307" max="3307" width="4.1796875" style="162" customWidth="1"/>
    <col min="3308" max="3308" width="2.54296875" style="162" customWidth="1"/>
    <col min="3309" max="3309" width="2.453125" style="162" customWidth="1"/>
    <col min="3310" max="3310" width="1.26953125" style="162" customWidth="1"/>
    <col min="3311" max="3311" width="1.81640625" style="162" customWidth="1"/>
    <col min="3312" max="3312" width="3.26953125" style="162" customWidth="1"/>
    <col min="3313" max="3313" width="10" style="162" customWidth="1"/>
    <col min="3314" max="3314" width="15.453125" style="162" customWidth="1"/>
    <col min="3315" max="3315" width="3" style="162" customWidth="1"/>
    <col min="3316" max="3316" width="2.26953125" style="162" customWidth="1"/>
    <col min="3317" max="3317" width="8.1796875" style="162" customWidth="1"/>
    <col min="3318" max="3318" width="2.453125" style="162" customWidth="1"/>
    <col min="3319" max="3319" width="3.54296875" style="162" customWidth="1"/>
    <col min="3320" max="3320" width="5.81640625" style="162" customWidth="1"/>
    <col min="3321" max="3321" width="1.1796875" style="162" customWidth="1"/>
    <col min="3322" max="3322" width="5.1796875" style="162" customWidth="1"/>
    <col min="3323" max="3323" width="3.26953125" style="162" customWidth="1"/>
    <col min="3324" max="3324" width="1.26953125" style="162" customWidth="1"/>
    <col min="3325" max="3325" width="2.26953125" style="162" customWidth="1"/>
    <col min="3326" max="3327" width="1.26953125" style="162" customWidth="1"/>
    <col min="3328" max="3328" width="11.81640625" style="162" customWidth="1"/>
    <col min="3329" max="3329" width="1.81640625" style="162" customWidth="1"/>
    <col min="3330" max="3330" width="2" style="162" customWidth="1"/>
    <col min="3331" max="3558" width="6.81640625" style="162" customWidth="1"/>
    <col min="3559" max="3560" width="1.1796875" style="162" customWidth="1"/>
    <col min="3561" max="3561" width="1.26953125" style="162" customWidth="1"/>
    <col min="3562" max="3562" width="7.26953125" style="162" customWidth="1"/>
    <col min="3563" max="3563" width="4.1796875" style="162" customWidth="1"/>
    <col min="3564" max="3564" width="2.54296875" style="162" customWidth="1"/>
    <col min="3565" max="3565" width="2.453125" style="162" customWidth="1"/>
    <col min="3566" max="3566" width="1.26953125" style="162" customWidth="1"/>
    <col min="3567" max="3567" width="1.81640625" style="162" customWidth="1"/>
    <col min="3568" max="3568" width="3.26953125" style="162" customWidth="1"/>
    <col min="3569" max="3569" width="10" style="162" customWidth="1"/>
    <col min="3570" max="3570" width="15.453125" style="162" customWidth="1"/>
    <col min="3571" max="3571" width="3" style="162" customWidth="1"/>
    <col min="3572" max="3572" width="2.26953125" style="162" customWidth="1"/>
    <col min="3573" max="3573" width="8.1796875" style="162" customWidth="1"/>
    <col min="3574" max="3574" width="2.453125" style="162" customWidth="1"/>
    <col min="3575" max="3575" width="3.54296875" style="162" customWidth="1"/>
    <col min="3576" max="3576" width="5.81640625" style="162" customWidth="1"/>
    <col min="3577" max="3577" width="1.1796875" style="162" customWidth="1"/>
    <col min="3578" max="3578" width="5.1796875" style="162" customWidth="1"/>
    <col min="3579" max="3579" width="3.26953125" style="162" customWidth="1"/>
    <col min="3580" max="3580" width="1.26953125" style="162" customWidth="1"/>
    <col min="3581" max="3581" width="2.26953125" style="162" customWidth="1"/>
    <col min="3582" max="3583" width="1.26953125" style="162" customWidth="1"/>
    <col min="3584" max="3584" width="11.81640625" style="162" customWidth="1"/>
    <col min="3585" max="3585" width="1.81640625" style="162" customWidth="1"/>
    <col min="3586" max="3586" width="2" style="162" customWidth="1"/>
    <col min="3587" max="3814" width="6.81640625" style="162" customWidth="1"/>
    <col min="3815" max="3816" width="1.1796875" style="162" customWidth="1"/>
    <col min="3817" max="3817" width="1.26953125" style="162" customWidth="1"/>
    <col min="3818" max="3818" width="7.26953125" style="162" customWidth="1"/>
    <col min="3819" max="3819" width="4.1796875" style="162" customWidth="1"/>
    <col min="3820" max="3820" width="2.54296875" style="162" customWidth="1"/>
    <col min="3821" max="3821" width="2.453125" style="162" customWidth="1"/>
    <col min="3822" max="3822" width="1.26953125" style="162" customWidth="1"/>
    <col min="3823" max="3823" width="1.81640625" style="162" customWidth="1"/>
    <col min="3824" max="3824" width="3.26953125" style="162" customWidth="1"/>
    <col min="3825" max="3825" width="10" style="162" customWidth="1"/>
    <col min="3826" max="3826" width="15.453125" style="162" customWidth="1"/>
    <col min="3827" max="3827" width="3" style="162" customWidth="1"/>
    <col min="3828" max="3828" width="2.26953125" style="162" customWidth="1"/>
    <col min="3829" max="3829" width="8.1796875" style="162" customWidth="1"/>
    <col min="3830" max="3830" width="2.453125" style="162" customWidth="1"/>
    <col min="3831" max="3831" width="3.54296875" style="162" customWidth="1"/>
    <col min="3832" max="3832" width="5.81640625" style="162" customWidth="1"/>
    <col min="3833" max="3833" width="1.1796875" style="162" customWidth="1"/>
    <col min="3834" max="3834" width="5.1796875" style="162" customWidth="1"/>
    <col min="3835" max="3835" width="3.26953125" style="162" customWidth="1"/>
    <col min="3836" max="3836" width="1.26953125" style="162" customWidth="1"/>
    <col min="3837" max="3837" width="2.26953125" style="162" customWidth="1"/>
    <col min="3838" max="3839" width="1.26953125" style="162" customWidth="1"/>
    <col min="3840" max="3840" width="11.81640625" style="162" customWidth="1"/>
    <col min="3841" max="3841" width="1.81640625" style="162" customWidth="1"/>
    <col min="3842" max="3842" width="2" style="162" customWidth="1"/>
    <col min="3843" max="4070" width="6.81640625" style="162" customWidth="1"/>
    <col min="4071" max="4072" width="1.1796875" style="162" customWidth="1"/>
    <col min="4073" max="4073" width="1.26953125" style="162" customWidth="1"/>
    <col min="4074" max="4074" width="7.26953125" style="162" customWidth="1"/>
    <col min="4075" max="4075" width="4.1796875" style="162" customWidth="1"/>
    <col min="4076" max="4076" width="2.54296875" style="162" customWidth="1"/>
    <col min="4077" max="4077" width="2.453125" style="162" customWidth="1"/>
    <col min="4078" max="4078" width="1.26953125" style="162" customWidth="1"/>
    <col min="4079" max="4079" width="1.81640625" style="162" customWidth="1"/>
    <col min="4080" max="4080" width="3.26953125" style="162" customWidth="1"/>
    <col min="4081" max="4081" width="10" style="162" customWidth="1"/>
    <col min="4082" max="4082" width="15.453125" style="162" customWidth="1"/>
    <col min="4083" max="4083" width="3" style="162" customWidth="1"/>
    <col min="4084" max="4084" width="2.26953125" style="162" customWidth="1"/>
    <col min="4085" max="4085" width="8.1796875" style="162" customWidth="1"/>
    <col min="4086" max="4086" width="2.453125" style="162" customWidth="1"/>
    <col min="4087" max="4087" width="3.54296875" style="162" customWidth="1"/>
    <col min="4088" max="4088" width="5.81640625" style="162" customWidth="1"/>
    <col min="4089" max="4089" width="1.1796875" style="162" customWidth="1"/>
    <col min="4090" max="4090" width="5.1796875" style="162" customWidth="1"/>
    <col min="4091" max="4091" width="3.26953125" style="162" customWidth="1"/>
    <col min="4092" max="4092" width="1.26953125" style="162" customWidth="1"/>
    <col min="4093" max="4093" width="2.26953125" style="162" customWidth="1"/>
    <col min="4094" max="4095" width="1.26953125" style="162" customWidth="1"/>
    <col min="4096" max="4096" width="11.81640625" style="162" customWidth="1"/>
    <col min="4097" max="4097" width="1.81640625" style="162" customWidth="1"/>
    <col min="4098" max="4098" width="2" style="162" customWidth="1"/>
    <col min="4099" max="4326" width="6.81640625" style="162" customWidth="1"/>
    <col min="4327" max="4328" width="1.1796875" style="162" customWidth="1"/>
    <col min="4329" max="4329" width="1.26953125" style="162" customWidth="1"/>
    <col min="4330" max="4330" width="7.26953125" style="162" customWidth="1"/>
    <col min="4331" max="4331" width="4.1796875" style="162" customWidth="1"/>
    <col min="4332" max="4332" width="2.54296875" style="162" customWidth="1"/>
    <col min="4333" max="4333" width="2.453125" style="162" customWidth="1"/>
    <col min="4334" max="4334" width="1.26953125" style="162" customWidth="1"/>
    <col min="4335" max="4335" width="1.81640625" style="162" customWidth="1"/>
    <col min="4336" max="4336" width="3.26953125" style="162" customWidth="1"/>
    <col min="4337" max="4337" width="10" style="162" customWidth="1"/>
    <col min="4338" max="4338" width="15.453125" style="162" customWidth="1"/>
    <col min="4339" max="4339" width="3" style="162" customWidth="1"/>
    <col min="4340" max="4340" width="2.26953125" style="162" customWidth="1"/>
    <col min="4341" max="4341" width="8.1796875" style="162" customWidth="1"/>
    <col min="4342" max="4342" width="2.453125" style="162" customWidth="1"/>
    <col min="4343" max="4343" width="3.54296875" style="162" customWidth="1"/>
    <col min="4344" max="4344" width="5.81640625" style="162" customWidth="1"/>
    <col min="4345" max="4345" width="1.1796875" style="162" customWidth="1"/>
    <col min="4346" max="4346" width="5.1796875" style="162" customWidth="1"/>
    <col min="4347" max="4347" width="3.26953125" style="162" customWidth="1"/>
    <col min="4348" max="4348" width="1.26953125" style="162" customWidth="1"/>
    <col min="4349" max="4349" width="2.26953125" style="162" customWidth="1"/>
    <col min="4350" max="4351" width="1.26953125" style="162" customWidth="1"/>
    <col min="4352" max="4352" width="11.81640625" style="162" customWidth="1"/>
    <col min="4353" max="4353" width="1.81640625" style="162" customWidth="1"/>
    <col min="4354" max="4354" width="2" style="162" customWidth="1"/>
    <col min="4355" max="4582" width="6.81640625" style="162" customWidth="1"/>
    <col min="4583" max="4584" width="1.1796875" style="162" customWidth="1"/>
    <col min="4585" max="4585" width="1.26953125" style="162" customWidth="1"/>
    <col min="4586" max="4586" width="7.26953125" style="162" customWidth="1"/>
    <col min="4587" max="4587" width="4.1796875" style="162" customWidth="1"/>
    <col min="4588" max="4588" width="2.54296875" style="162" customWidth="1"/>
    <col min="4589" max="4589" width="2.453125" style="162" customWidth="1"/>
    <col min="4590" max="4590" width="1.26953125" style="162" customWidth="1"/>
    <col min="4591" max="4591" width="1.81640625" style="162" customWidth="1"/>
    <col min="4592" max="4592" width="3.26953125" style="162" customWidth="1"/>
    <col min="4593" max="4593" width="10" style="162" customWidth="1"/>
    <col min="4594" max="4594" width="15.453125" style="162" customWidth="1"/>
    <col min="4595" max="4595" width="3" style="162" customWidth="1"/>
    <col min="4596" max="4596" width="2.26953125" style="162" customWidth="1"/>
    <col min="4597" max="4597" width="8.1796875" style="162" customWidth="1"/>
    <col min="4598" max="4598" width="2.453125" style="162" customWidth="1"/>
    <col min="4599" max="4599" width="3.54296875" style="162" customWidth="1"/>
    <col min="4600" max="4600" width="5.81640625" style="162" customWidth="1"/>
    <col min="4601" max="4601" width="1.1796875" style="162" customWidth="1"/>
    <col min="4602" max="4602" width="5.1796875" style="162" customWidth="1"/>
    <col min="4603" max="4603" width="3.26953125" style="162" customWidth="1"/>
    <col min="4604" max="4604" width="1.26953125" style="162" customWidth="1"/>
    <col min="4605" max="4605" width="2.26953125" style="162" customWidth="1"/>
    <col min="4606" max="4607" width="1.26953125" style="162" customWidth="1"/>
    <col min="4608" max="4608" width="11.81640625" style="162" customWidth="1"/>
    <col min="4609" max="4609" width="1.81640625" style="162" customWidth="1"/>
    <col min="4610" max="4610" width="2" style="162" customWidth="1"/>
    <col min="4611" max="4838" width="6.81640625" style="162" customWidth="1"/>
    <col min="4839" max="4840" width="1.1796875" style="162" customWidth="1"/>
    <col min="4841" max="4841" width="1.26953125" style="162" customWidth="1"/>
    <col min="4842" max="4842" width="7.26953125" style="162" customWidth="1"/>
    <col min="4843" max="4843" width="4.1796875" style="162" customWidth="1"/>
    <col min="4844" max="4844" width="2.54296875" style="162" customWidth="1"/>
    <col min="4845" max="4845" width="2.453125" style="162" customWidth="1"/>
    <col min="4846" max="4846" width="1.26953125" style="162" customWidth="1"/>
    <col min="4847" max="4847" width="1.81640625" style="162" customWidth="1"/>
    <col min="4848" max="4848" width="3.26953125" style="162" customWidth="1"/>
    <col min="4849" max="4849" width="10" style="162" customWidth="1"/>
    <col min="4850" max="4850" width="15.453125" style="162" customWidth="1"/>
    <col min="4851" max="4851" width="3" style="162" customWidth="1"/>
    <col min="4852" max="4852" width="2.26953125" style="162" customWidth="1"/>
    <col min="4853" max="4853" width="8.1796875" style="162" customWidth="1"/>
    <col min="4854" max="4854" width="2.453125" style="162" customWidth="1"/>
    <col min="4855" max="4855" width="3.54296875" style="162" customWidth="1"/>
    <col min="4856" max="4856" width="5.81640625" style="162" customWidth="1"/>
    <col min="4857" max="4857" width="1.1796875" style="162" customWidth="1"/>
    <col min="4858" max="4858" width="5.1796875" style="162" customWidth="1"/>
    <col min="4859" max="4859" width="3.26953125" style="162" customWidth="1"/>
    <col min="4860" max="4860" width="1.26953125" style="162" customWidth="1"/>
    <col min="4861" max="4861" width="2.26953125" style="162" customWidth="1"/>
    <col min="4862" max="4863" width="1.26953125" style="162" customWidth="1"/>
    <col min="4864" max="4864" width="11.81640625" style="162" customWidth="1"/>
    <col min="4865" max="4865" width="1.81640625" style="162" customWidth="1"/>
    <col min="4866" max="4866" width="2" style="162" customWidth="1"/>
    <col min="4867" max="5094" width="6.81640625" style="162" customWidth="1"/>
    <col min="5095" max="5096" width="1.1796875" style="162" customWidth="1"/>
    <col min="5097" max="5097" width="1.26953125" style="162" customWidth="1"/>
    <col min="5098" max="5098" width="7.26953125" style="162" customWidth="1"/>
    <col min="5099" max="5099" width="4.1796875" style="162" customWidth="1"/>
    <col min="5100" max="5100" width="2.54296875" style="162" customWidth="1"/>
    <col min="5101" max="5101" width="2.453125" style="162" customWidth="1"/>
    <col min="5102" max="5102" width="1.26953125" style="162" customWidth="1"/>
    <col min="5103" max="5103" width="1.81640625" style="162" customWidth="1"/>
    <col min="5104" max="5104" width="3.26953125" style="162" customWidth="1"/>
    <col min="5105" max="5105" width="10" style="162" customWidth="1"/>
    <col min="5106" max="5106" width="15.453125" style="162" customWidth="1"/>
    <col min="5107" max="5107" width="3" style="162" customWidth="1"/>
    <col min="5108" max="5108" width="2.26953125" style="162" customWidth="1"/>
    <col min="5109" max="5109" width="8.1796875" style="162" customWidth="1"/>
    <col min="5110" max="5110" width="2.453125" style="162" customWidth="1"/>
    <col min="5111" max="5111" width="3.54296875" style="162" customWidth="1"/>
    <col min="5112" max="5112" width="5.81640625" style="162" customWidth="1"/>
    <col min="5113" max="5113" width="1.1796875" style="162" customWidth="1"/>
    <col min="5114" max="5114" width="5.1796875" style="162" customWidth="1"/>
    <col min="5115" max="5115" width="3.26953125" style="162" customWidth="1"/>
    <col min="5116" max="5116" width="1.26953125" style="162" customWidth="1"/>
    <col min="5117" max="5117" width="2.26953125" style="162" customWidth="1"/>
    <col min="5118" max="5119" width="1.26953125" style="162" customWidth="1"/>
    <col min="5120" max="5120" width="11.81640625" style="162" customWidth="1"/>
    <col min="5121" max="5121" width="1.81640625" style="162" customWidth="1"/>
    <col min="5122" max="5122" width="2" style="162" customWidth="1"/>
    <col min="5123" max="5350" width="6.81640625" style="162" customWidth="1"/>
    <col min="5351" max="5352" width="1.1796875" style="162" customWidth="1"/>
    <col min="5353" max="5353" width="1.26953125" style="162" customWidth="1"/>
    <col min="5354" max="5354" width="7.26953125" style="162" customWidth="1"/>
    <col min="5355" max="5355" width="4.1796875" style="162" customWidth="1"/>
    <col min="5356" max="5356" width="2.54296875" style="162" customWidth="1"/>
    <col min="5357" max="5357" width="2.453125" style="162" customWidth="1"/>
    <col min="5358" max="5358" width="1.26953125" style="162" customWidth="1"/>
    <col min="5359" max="5359" width="1.81640625" style="162" customWidth="1"/>
    <col min="5360" max="5360" width="3.26953125" style="162" customWidth="1"/>
    <col min="5361" max="5361" width="10" style="162" customWidth="1"/>
    <col min="5362" max="5362" width="15.453125" style="162" customWidth="1"/>
    <col min="5363" max="5363" width="3" style="162" customWidth="1"/>
    <col min="5364" max="5364" width="2.26953125" style="162" customWidth="1"/>
    <col min="5365" max="5365" width="8.1796875" style="162" customWidth="1"/>
    <col min="5366" max="5366" width="2.453125" style="162" customWidth="1"/>
    <col min="5367" max="5367" width="3.54296875" style="162" customWidth="1"/>
    <col min="5368" max="5368" width="5.81640625" style="162" customWidth="1"/>
    <col min="5369" max="5369" width="1.1796875" style="162" customWidth="1"/>
    <col min="5370" max="5370" width="5.1796875" style="162" customWidth="1"/>
    <col min="5371" max="5371" width="3.26953125" style="162" customWidth="1"/>
    <col min="5372" max="5372" width="1.26953125" style="162" customWidth="1"/>
    <col min="5373" max="5373" width="2.26953125" style="162" customWidth="1"/>
    <col min="5374" max="5375" width="1.26953125" style="162" customWidth="1"/>
    <col min="5376" max="5376" width="11.81640625" style="162" customWidth="1"/>
    <col min="5377" max="5377" width="1.81640625" style="162" customWidth="1"/>
    <col min="5378" max="5378" width="2" style="162" customWidth="1"/>
    <col min="5379" max="5606" width="6.81640625" style="162" customWidth="1"/>
    <col min="5607" max="5608" width="1.1796875" style="162" customWidth="1"/>
    <col min="5609" max="5609" width="1.26953125" style="162" customWidth="1"/>
    <col min="5610" max="5610" width="7.26953125" style="162" customWidth="1"/>
    <col min="5611" max="5611" width="4.1796875" style="162" customWidth="1"/>
    <col min="5612" max="5612" width="2.54296875" style="162" customWidth="1"/>
    <col min="5613" max="5613" width="2.453125" style="162" customWidth="1"/>
    <col min="5614" max="5614" width="1.26953125" style="162" customWidth="1"/>
    <col min="5615" max="5615" width="1.81640625" style="162" customWidth="1"/>
    <col min="5616" max="5616" width="3.26953125" style="162" customWidth="1"/>
    <col min="5617" max="5617" width="10" style="162" customWidth="1"/>
    <col min="5618" max="5618" width="15.453125" style="162" customWidth="1"/>
    <col min="5619" max="5619" width="3" style="162" customWidth="1"/>
    <col min="5620" max="5620" width="2.26953125" style="162" customWidth="1"/>
    <col min="5621" max="5621" width="8.1796875" style="162" customWidth="1"/>
    <col min="5622" max="5622" width="2.453125" style="162" customWidth="1"/>
    <col min="5623" max="5623" width="3.54296875" style="162" customWidth="1"/>
    <col min="5624" max="5624" width="5.81640625" style="162" customWidth="1"/>
    <col min="5625" max="5625" width="1.1796875" style="162" customWidth="1"/>
    <col min="5626" max="5626" width="5.1796875" style="162" customWidth="1"/>
    <col min="5627" max="5627" width="3.26953125" style="162" customWidth="1"/>
    <col min="5628" max="5628" width="1.26953125" style="162" customWidth="1"/>
    <col min="5629" max="5629" width="2.26953125" style="162" customWidth="1"/>
    <col min="5630" max="5631" width="1.26953125" style="162" customWidth="1"/>
    <col min="5632" max="5632" width="11.81640625" style="162" customWidth="1"/>
    <col min="5633" max="5633" width="1.81640625" style="162" customWidth="1"/>
    <col min="5634" max="5634" width="2" style="162" customWidth="1"/>
    <col min="5635" max="5862" width="6.81640625" style="162" customWidth="1"/>
    <col min="5863" max="5864" width="1.1796875" style="162" customWidth="1"/>
    <col min="5865" max="5865" width="1.26953125" style="162" customWidth="1"/>
    <col min="5866" max="5866" width="7.26953125" style="162" customWidth="1"/>
    <col min="5867" max="5867" width="4.1796875" style="162" customWidth="1"/>
    <col min="5868" max="5868" width="2.54296875" style="162" customWidth="1"/>
    <col min="5869" max="5869" width="2.453125" style="162" customWidth="1"/>
    <col min="5870" max="5870" width="1.26953125" style="162" customWidth="1"/>
    <col min="5871" max="5871" width="1.81640625" style="162" customWidth="1"/>
    <col min="5872" max="5872" width="3.26953125" style="162" customWidth="1"/>
    <col min="5873" max="5873" width="10" style="162" customWidth="1"/>
    <col min="5874" max="5874" width="15.453125" style="162" customWidth="1"/>
    <col min="5875" max="5875" width="3" style="162" customWidth="1"/>
    <col min="5876" max="5876" width="2.26953125" style="162" customWidth="1"/>
    <col min="5877" max="5877" width="8.1796875" style="162" customWidth="1"/>
    <col min="5878" max="5878" width="2.453125" style="162" customWidth="1"/>
    <col min="5879" max="5879" width="3.54296875" style="162" customWidth="1"/>
    <col min="5880" max="5880" width="5.81640625" style="162" customWidth="1"/>
    <col min="5881" max="5881" width="1.1796875" style="162" customWidth="1"/>
    <col min="5882" max="5882" width="5.1796875" style="162" customWidth="1"/>
    <col min="5883" max="5883" width="3.26953125" style="162" customWidth="1"/>
    <col min="5884" max="5884" width="1.26953125" style="162" customWidth="1"/>
    <col min="5885" max="5885" width="2.26953125" style="162" customWidth="1"/>
    <col min="5886" max="5887" width="1.26953125" style="162" customWidth="1"/>
    <col min="5888" max="5888" width="11.81640625" style="162" customWidth="1"/>
    <col min="5889" max="5889" width="1.81640625" style="162" customWidth="1"/>
    <col min="5890" max="5890" width="2" style="162" customWidth="1"/>
    <col min="5891" max="6118" width="6.81640625" style="162" customWidth="1"/>
    <col min="6119" max="6120" width="1.1796875" style="162" customWidth="1"/>
    <col min="6121" max="6121" width="1.26953125" style="162" customWidth="1"/>
    <col min="6122" max="6122" width="7.26953125" style="162" customWidth="1"/>
    <col min="6123" max="6123" width="4.1796875" style="162" customWidth="1"/>
    <col min="6124" max="6124" width="2.54296875" style="162" customWidth="1"/>
    <col min="6125" max="6125" width="2.453125" style="162" customWidth="1"/>
    <col min="6126" max="6126" width="1.26953125" style="162" customWidth="1"/>
    <col min="6127" max="6127" width="1.81640625" style="162" customWidth="1"/>
    <col min="6128" max="6128" width="3.26953125" style="162" customWidth="1"/>
    <col min="6129" max="6129" width="10" style="162" customWidth="1"/>
    <col min="6130" max="6130" width="15.453125" style="162" customWidth="1"/>
    <col min="6131" max="6131" width="3" style="162" customWidth="1"/>
    <col min="6132" max="6132" width="2.26953125" style="162" customWidth="1"/>
    <col min="6133" max="6133" width="8.1796875" style="162" customWidth="1"/>
    <col min="6134" max="6134" width="2.453125" style="162" customWidth="1"/>
    <col min="6135" max="6135" width="3.54296875" style="162" customWidth="1"/>
    <col min="6136" max="6136" width="5.81640625" style="162" customWidth="1"/>
    <col min="6137" max="6137" width="1.1796875" style="162" customWidth="1"/>
    <col min="6138" max="6138" width="5.1796875" style="162" customWidth="1"/>
    <col min="6139" max="6139" width="3.26953125" style="162" customWidth="1"/>
    <col min="6140" max="6140" width="1.26953125" style="162" customWidth="1"/>
    <col min="6141" max="6141" width="2.26953125" style="162" customWidth="1"/>
    <col min="6142" max="6143" width="1.26953125" style="162" customWidth="1"/>
    <col min="6144" max="6144" width="11.81640625" style="162" customWidth="1"/>
    <col min="6145" max="6145" width="1.81640625" style="162" customWidth="1"/>
    <col min="6146" max="6146" width="2" style="162" customWidth="1"/>
    <col min="6147" max="6374" width="6.81640625" style="162" customWidth="1"/>
    <col min="6375" max="6376" width="1.1796875" style="162" customWidth="1"/>
    <col min="6377" max="6377" width="1.26953125" style="162" customWidth="1"/>
    <col min="6378" max="6378" width="7.26953125" style="162" customWidth="1"/>
    <col min="6379" max="6379" width="4.1796875" style="162" customWidth="1"/>
    <col min="6380" max="6380" width="2.54296875" style="162" customWidth="1"/>
    <col min="6381" max="6381" width="2.453125" style="162" customWidth="1"/>
    <col min="6382" max="6382" width="1.26953125" style="162" customWidth="1"/>
    <col min="6383" max="6383" width="1.81640625" style="162" customWidth="1"/>
    <col min="6384" max="6384" width="3.26953125" style="162" customWidth="1"/>
    <col min="6385" max="6385" width="10" style="162" customWidth="1"/>
    <col min="6386" max="6386" width="15.453125" style="162" customWidth="1"/>
    <col min="6387" max="6387" width="3" style="162" customWidth="1"/>
    <col min="6388" max="6388" width="2.26953125" style="162" customWidth="1"/>
    <col min="6389" max="6389" width="8.1796875" style="162" customWidth="1"/>
    <col min="6390" max="6390" width="2.453125" style="162" customWidth="1"/>
    <col min="6391" max="6391" width="3.54296875" style="162" customWidth="1"/>
    <col min="6392" max="6392" width="5.81640625" style="162" customWidth="1"/>
    <col min="6393" max="6393" width="1.1796875" style="162" customWidth="1"/>
    <col min="6394" max="6394" width="5.1796875" style="162" customWidth="1"/>
    <col min="6395" max="6395" width="3.26953125" style="162" customWidth="1"/>
    <col min="6396" max="6396" width="1.26953125" style="162" customWidth="1"/>
    <col min="6397" max="6397" width="2.26953125" style="162" customWidth="1"/>
    <col min="6398" max="6399" width="1.26953125" style="162" customWidth="1"/>
    <col min="6400" max="6400" width="11.81640625" style="162" customWidth="1"/>
    <col min="6401" max="6401" width="1.81640625" style="162" customWidth="1"/>
    <col min="6402" max="6402" width="2" style="162" customWidth="1"/>
    <col min="6403" max="6630" width="6.81640625" style="162" customWidth="1"/>
    <col min="6631" max="6632" width="1.1796875" style="162" customWidth="1"/>
    <col min="6633" max="6633" width="1.26953125" style="162" customWidth="1"/>
    <col min="6634" max="6634" width="7.26953125" style="162" customWidth="1"/>
    <col min="6635" max="6635" width="4.1796875" style="162" customWidth="1"/>
    <col min="6636" max="6636" width="2.54296875" style="162" customWidth="1"/>
    <col min="6637" max="6637" width="2.453125" style="162" customWidth="1"/>
    <col min="6638" max="6638" width="1.26953125" style="162" customWidth="1"/>
    <col min="6639" max="6639" width="1.81640625" style="162" customWidth="1"/>
    <col min="6640" max="6640" width="3.26953125" style="162" customWidth="1"/>
    <col min="6641" max="6641" width="10" style="162" customWidth="1"/>
    <col min="6642" max="6642" width="15.453125" style="162" customWidth="1"/>
    <col min="6643" max="6643" width="3" style="162" customWidth="1"/>
    <col min="6644" max="6644" width="2.26953125" style="162" customWidth="1"/>
    <col min="6645" max="6645" width="8.1796875" style="162" customWidth="1"/>
    <col min="6646" max="6646" width="2.453125" style="162" customWidth="1"/>
    <col min="6647" max="6647" width="3.54296875" style="162" customWidth="1"/>
    <col min="6648" max="6648" width="5.81640625" style="162" customWidth="1"/>
    <col min="6649" max="6649" width="1.1796875" style="162" customWidth="1"/>
    <col min="6650" max="6650" width="5.1796875" style="162" customWidth="1"/>
    <col min="6651" max="6651" width="3.26953125" style="162" customWidth="1"/>
    <col min="6652" max="6652" width="1.26953125" style="162" customWidth="1"/>
    <col min="6653" max="6653" width="2.26953125" style="162" customWidth="1"/>
    <col min="6654" max="6655" width="1.26953125" style="162" customWidth="1"/>
    <col min="6656" max="6656" width="11.81640625" style="162" customWidth="1"/>
    <col min="6657" max="6657" width="1.81640625" style="162" customWidth="1"/>
    <col min="6658" max="6658" width="2" style="162" customWidth="1"/>
    <col min="6659" max="6886" width="6.81640625" style="162" customWidth="1"/>
    <col min="6887" max="6888" width="1.1796875" style="162" customWidth="1"/>
    <col min="6889" max="6889" width="1.26953125" style="162" customWidth="1"/>
    <col min="6890" max="6890" width="7.26953125" style="162" customWidth="1"/>
    <col min="6891" max="6891" width="4.1796875" style="162" customWidth="1"/>
    <col min="6892" max="6892" width="2.54296875" style="162" customWidth="1"/>
    <col min="6893" max="6893" width="2.453125" style="162" customWidth="1"/>
    <col min="6894" max="6894" width="1.26953125" style="162" customWidth="1"/>
    <col min="6895" max="6895" width="1.81640625" style="162" customWidth="1"/>
    <col min="6896" max="6896" width="3.26953125" style="162" customWidth="1"/>
    <col min="6897" max="6897" width="10" style="162" customWidth="1"/>
    <col min="6898" max="6898" width="15.453125" style="162" customWidth="1"/>
    <col min="6899" max="6899" width="3" style="162" customWidth="1"/>
    <col min="6900" max="6900" width="2.26953125" style="162" customWidth="1"/>
    <col min="6901" max="6901" width="8.1796875" style="162" customWidth="1"/>
    <col min="6902" max="6902" width="2.453125" style="162" customWidth="1"/>
    <col min="6903" max="6903" width="3.54296875" style="162" customWidth="1"/>
    <col min="6904" max="6904" width="5.81640625" style="162" customWidth="1"/>
    <col min="6905" max="6905" width="1.1796875" style="162" customWidth="1"/>
    <col min="6906" max="6906" width="5.1796875" style="162" customWidth="1"/>
    <col min="6907" max="6907" width="3.26953125" style="162" customWidth="1"/>
    <col min="6908" max="6908" width="1.26953125" style="162" customWidth="1"/>
    <col min="6909" max="6909" width="2.26953125" style="162" customWidth="1"/>
    <col min="6910" max="6911" width="1.26953125" style="162" customWidth="1"/>
    <col min="6912" max="6912" width="11.81640625" style="162" customWidth="1"/>
    <col min="6913" max="6913" width="1.81640625" style="162" customWidth="1"/>
    <col min="6914" max="6914" width="2" style="162" customWidth="1"/>
    <col min="6915" max="7142" width="6.81640625" style="162" customWidth="1"/>
    <col min="7143" max="7144" width="1.1796875" style="162" customWidth="1"/>
    <col min="7145" max="7145" width="1.26953125" style="162" customWidth="1"/>
    <col min="7146" max="7146" width="7.26953125" style="162" customWidth="1"/>
    <col min="7147" max="7147" width="4.1796875" style="162" customWidth="1"/>
    <col min="7148" max="7148" width="2.54296875" style="162" customWidth="1"/>
    <col min="7149" max="7149" width="2.453125" style="162" customWidth="1"/>
    <col min="7150" max="7150" width="1.26953125" style="162" customWidth="1"/>
    <col min="7151" max="7151" width="1.81640625" style="162" customWidth="1"/>
    <col min="7152" max="7152" width="3.26953125" style="162" customWidth="1"/>
    <col min="7153" max="7153" width="10" style="162" customWidth="1"/>
    <col min="7154" max="7154" width="15.453125" style="162" customWidth="1"/>
    <col min="7155" max="7155" width="3" style="162" customWidth="1"/>
    <col min="7156" max="7156" width="2.26953125" style="162" customWidth="1"/>
    <col min="7157" max="7157" width="8.1796875" style="162" customWidth="1"/>
    <col min="7158" max="7158" width="2.453125" style="162" customWidth="1"/>
    <col min="7159" max="7159" width="3.54296875" style="162" customWidth="1"/>
    <col min="7160" max="7160" width="5.81640625" style="162" customWidth="1"/>
    <col min="7161" max="7161" width="1.1796875" style="162" customWidth="1"/>
    <col min="7162" max="7162" width="5.1796875" style="162" customWidth="1"/>
    <col min="7163" max="7163" width="3.26953125" style="162" customWidth="1"/>
    <col min="7164" max="7164" width="1.26953125" style="162" customWidth="1"/>
    <col min="7165" max="7165" width="2.26953125" style="162" customWidth="1"/>
    <col min="7166" max="7167" width="1.26953125" style="162" customWidth="1"/>
    <col min="7168" max="7168" width="11.81640625" style="162" customWidth="1"/>
    <col min="7169" max="7169" width="1.81640625" style="162" customWidth="1"/>
    <col min="7170" max="7170" width="2" style="162" customWidth="1"/>
    <col min="7171" max="7398" width="6.81640625" style="162" customWidth="1"/>
    <col min="7399" max="7400" width="1.1796875" style="162" customWidth="1"/>
    <col min="7401" max="7401" width="1.26953125" style="162" customWidth="1"/>
    <col min="7402" max="7402" width="7.26953125" style="162" customWidth="1"/>
    <col min="7403" max="7403" width="4.1796875" style="162" customWidth="1"/>
    <col min="7404" max="7404" width="2.54296875" style="162" customWidth="1"/>
    <col min="7405" max="7405" width="2.453125" style="162" customWidth="1"/>
    <col min="7406" max="7406" width="1.26953125" style="162" customWidth="1"/>
    <col min="7407" max="7407" width="1.81640625" style="162" customWidth="1"/>
    <col min="7408" max="7408" width="3.26953125" style="162" customWidth="1"/>
    <col min="7409" max="7409" width="10" style="162" customWidth="1"/>
    <col min="7410" max="7410" width="15.453125" style="162" customWidth="1"/>
    <col min="7411" max="7411" width="3" style="162" customWidth="1"/>
    <col min="7412" max="7412" width="2.26953125" style="162" customWidth="1"/>
    <col min="7413" max="7413" width="8.1796875" style="162" customWidth="1"/>
    <col min="7414" max="7414" width="2.453125" style="162" customWidth="1"/>
    <col min="7415" max="7415" width="3.54296875" style="162" customWidth="1"/>
    <col min="7416" max="7416" width="5.81640625" style="162" customWidth="1"/>
    <col min="7417" max="7417" width="1.1796875" style="162" customWidth="1"/>
    <col min="7418" max="7418" width="5.1796875" style="162" customWidth="1"/>
    <col min="7419" max="7419" width="3.26953125" style="162" customWidth="1"/>
    <col min="7420" max="7420" width="1.26953125" style="162" customWidth="1"/>
    <col min="7421" max="7421" width="2.26953125" style="162" customWidth="1"/>
    <col min="7422" max="7423" width="1.26953125" style="162" customWidth="1"/>
    <col min="7424" max="7424" width="11.81640625" style="162" customWidth="1"/>
    <col min="7425" max="7425" width="1.81640625" style="162" customWidth="1"/>
    <col min="7426" max="7426" width="2" style="162" customWidth="1"/>
    <col min="7427" max="7654" width="6.81640625" style="162" customWidth="1"/>
    <col min="7655" max="7656" width="1.1796875" style="162" customWidth="1"/>
    <col min="7657" max="7657" width="1.26953125" style="162" customWidth="1"/>
    <col min="7658" max="7658" width="7.26953125" style="162" customWidth="1"/>
    <col min="7659" max="7659" width="4.1796875" style="162" customWidth="1"/>
    <col min="7660" max="7660" width="2.54296875" style="162" customWidth="1"/>
    <col min="7661" max="7661" width="2.453125" style="162" customWidth="1"/>
    <col min="7662" max="7662" width="1.26953125" style="162" customWidth="1"/>
    <col min="7663" max="7663" width="1.81640625" style="162" customWidth="1"/>
    <col min="7664" max="7664" width="3.26953125" style="162" customWidth="1"/>
    <col min="7665" max="7665" width="10" style="162" customWidth="1"/>
    <col min="7666" max="7666" width="15.453125" style="162" customWidth="1"/>
    <col min="7667" max="7667" width="3" style="162" customWidth="1"/>
    <col min="7668" max="7668" width="2.26953125" style="162" customWidth="1"/>
    <col min="7669" max="7669" width="8.1796875" style="162" customWidth="1"/>
    <col min="7670" max="7670" width="2.453125" style="162" customWidth="1"/>
    <col min="7671" max="7671" width="3.54296875" style="162" customWidth="1"/>
    <col min="7672" max="7672" width="5.81640625" style="162" customWidth="1"/>
    <col min="7673" max="7673" width="1.1796875" style="162" customWidth="1"/>
    <col min="7674" max="7674" width="5.1796875" style="162" customWidth="1"/>
    <col min="7675" max="7675" width="3.26953125" style="162" customWidth="1"/>
    <col min="7676" max="7676" width="1.26953125" style="162" customWidth="1"/>
    <col min="7677" max="7677" width="2.26953125" style="162" customWidth="1"/>
    <col min="7678" max="7679" width="1.26953125" style="162" customWidth="1"/>
    <col min="7680" max="7680" width="11.81640625" style="162" customWidth="1"/>
    <col min="7681" max="7681" width="1.81640625" style="162" customWidth="1"/>
    <col min="7682" max="7682" width="2" style="162" customWidth="1"/>
    <col min="7683" max="7910" width="6.81640625" style="162" customWidth="1"/>
    <col min="7911" max="7912" width="1.1796875" style="162" customWidth="1"/>
    <col min="7913" max="7913" width="1.26953125" style="162" customWidth="1"/>
    <col min="7914" max="7914" width="7.26953125" style="162" customWidth="1"/>
    <col min="7915" max="7915" width="4.1796875" style="162" customWidth="1"/>
    <col min="7916" max="7916" width="2.54296875" style="162" customWidth="1"/>
    <col min="7917" max="7917" width="2.453125" style="162" customWidth="1"/>
    <col min="7918" max="7918" width="1.26953125" style="162" customWidth="1"/>
    <col min="7919" max="7919" width="1.81640625" style="162" customWidth="1"/>
    <col min="7920" max="7920" width="3.26953125" style="162" customWidth="1"/>
    <col min="7921" max="7921" width="10" style="162" customWidth="1"/>
    <col min="7922" max="7922" width="15.453125" style="162" customWidth="1"/>
    <col min="7923" max="7923" width="3" style="162" customWidth="1"/>
    <col min="7924" max="7924" width="2.26953125" style="162" customWidth="1"/>
    <col min="7925" max="7925" width="8.1796875" style="162" customWidth="1"/>
    <col min="7926" max="7926" width="2.453125" style="162" customWidth="1"/>
    <col min="7927" max="7927" width="3.54296875" style="162" customWidth="1"/>
    <col min="7928" max="7928" width="5.81640625" style="162" customWidth="1"/>
    <col min="7929" max="7929" width="1.1796875" style="162" customWidth="1"/>
    <col min="7930" max="7930" width="5.1796875" style="162" customWidth="1"/>
    <col min="7931" max="7931" width="3.26953125" style="162" customWidth="1"/>
    <col min="7932" max="7932" width="1.26953125" style="162" customWidth="1"/>
    <col min="7933" max="7933" width="2.26953125" style="162" customWidth="1"/>
    <col min="7934" max="7935" width="1.26953125" style="162" customWidth="1"/>
    <col min="7936" max="7936" width="11.81640625" style="162" customWidth="1"/>
    <col min="7937" max="7937" width="1.81640625" style="162" customWidth="1"/>
    <col min="7938" max="7938" width="2" style="162" customWidth="1"/>
    <col min="7939" max="8166" width="6.81640625" style="162" customWidth="1"/>
    <col min="8167" max="8168" width="1.1796875" style="162" customWidth="1"/>
    <col min="8169" max="8169" width="1.26953125" style="162" customWidth="1"/>
    <col min="8170" max="8170" width="7.26953125" style="162" customWidth="1"/>
    <col min="8171" max="8171" width="4.1796875" style="162" customWidth="1"/>
    <col min="8172" max="8172" width="2.54296875" style="162" customWidth="1"/>
    <col min="8173" max="8173" width="2.453125" style="162" customWidth="1"/>
    <col min="8174" max="8174" width="1.26953125" style="162" customWidth="1"/>
    <col min="8175" max="8175" width="1.81640625" style="162" customWidth="1"/>
    <col min="8176" max="8176" width="3.26953125" style="162" customWidth="1"/>
    <col min="8177" max="8177" width="10" style="162" customWidth="1"/>
    <col min="8178" max="8178" width="15.453125" style="162" customWidth="1"/>
    <col min="8179" max="8179" width="3" style="162" customWidth="1"/>
    <col min="8180" max="8180" width="2.26953125" style="162" customWidth="1"/>
    <col min="8181" max="8181" width="8.1796875" style="162" customWidth="1"/>
    <col min="8182" max="8182" width="2.453125" style="162" customWidth="1"/>
    <col min="8183" max="8183" width="3.54296875" style="162" customWidth="1"/>
    <col min="8184" max="8184" width="5.81640625" style="162" customWidth="1"/>
    <col min="8185" max="8185" width="1.1796875" style="162" customWidth="1"/>
    <col min="8186" max="8186" width="5.1796875" style="162" customWidth="1"/>
    <col min="8187" max="8187" width="3.26953125" style="162" customWidth="1"/>
    <col min="8188" max="8188" width="1.26953125" style="162" customWidth="1"/>
    <col min="8189" max="8189" width="2.26953125" style="162" customWidth="1"/>
    <col min="8190" max="8191" width="1.26953125" style="162" customWidth="1"/>
    <col min="8192" max="8192" width="11.81640625" style="162" customWidth="1"/>
    <col min="8193" max="8193" width="1.81640625" style="162" customWidth="1"/>
    <col min="8194" max="8194" width="2" style="162" customWidth="1"/>
    <col min="8195" max="8422" width="6.81640625" style="162" customWidth="1"/>
    <col min="8423" max="8424" width="1.1796875" style="162" customWidth="1"/>
    <col min="8425" max="8425" width="1.26953125" style="162" customWidth="1"/>
    <col min="8426" max="8426" width="7.26953125" style="162" customWidth="1"/>
    <col min="8427" max="8427" width="4.1796875" style="162" customWidth="1"/>
    <col min="8428" max="8428" width="2.54296875" style="162" customWidth="1"/>
    <col min="8429" max="8429" width="2.453125" style="162" customWidth="1"/>
    <col min="8430" max="8430" width="1.26953125" style="162" customWidth="1"/>
    <col min="8431" max="8431" width="1.81640625" style="162" customWidth="1"/>
    <col min="8432" max="8432" width="3.26953125" style="162" customWidth="1"/>
    <col min="8433" max="8433" width="10" style="162" customWidth="1"/>
    <col min="8434" max="8434" width="15.453125" style="162" customWidth="1"/>
    <col min="8435" max="8435" width="3" style="162" customWidth="1"/>
    <col min="8436" max="8436" width="2.26953125" style="162" customWidth="1"/>
    <col min="8437" max="8437" width="8.1796875" style="162" customWidth="1"/>
    <col min="8438" max="8438" width="2.453125" style="162" customWidth="1"/>
    <col min="8439" max="8439" width="3.54296875" style="162" customWidth="1"/>
    <col min="8440" max="8440" width="5.81640625" style="162" customWidth="1"/>
    <col min="8441" max="8441" width="1.1796875" style="162" customWidth="1"/>
    <col min="8442" max="8442" width="5.1796875" style="162" customWidth="1"/>
    <col min="8443" max="8443" width="3.26953125" style="162" customWidth="1"/>
    <col min="8444" max="8444" width="1.26953125" style="162" customWidth="1"/>
    <col min="8445" max="8445" width="2.26953125" style="162" customWidth="1"/>
    <col min="8446" max="8447" width="1.26953125" style="162" customWidth="1"/>
    <col min="8448" max="8448" width="11.81640625" style="162" customWidth="1"/>
    <col min="8449" max="8449" width="1.81640625" style="162" customWidth="1"/>
    <col min="8450" max="8450" width="2" style="162" customWidth="1"/>
    <col min="8451" max="8678" width="6.81640625" style="162" customWidth="1"/>
    <col min="8679" max="8680" width="1.1796875" style="162" customWidth="1"/>
    <col min="8681" max="8681" width="1.26953125" style="162" customWidth="1"/>
    <col min="8682" max="8682" width="7.26953125" style="162" customWidth="1"/>
    <col min="8683" max="8683" width="4.1796875" style="162" customWidth="1"/>
    <col min="8684" max="8684" width="2.54296875" style="162" customWidth="1"/>
    <col min="8685" max="8685" width="2.453125" style="162" customWidth="1"/>
    <col min="8686" max="8686" width="1.26953125" style="162" customWidth="1"/>
    <col min="8687" max="8687" width="1.81640625" style="162" customWidth="1"/>
    <col min="8688" max="8688" width="3.26953125" style="162" customWidth="1"/>
    <col min="8689" max="8689" width="10" style="162" customWidth="1"/>
    <col min="8690" max="8690" width="15.453125" style="162" customWidth="1"/>
    <col min="8691" max="8691" width="3" style="162" customWidth="1"/>
    <col min="8692" max="8692" width="2.26953125" style="162" customWidth="1"/>
    <col min="8693" max="8693" width="8.1796875" style="162" customWidth="1"/>
    <col min="8694" max="8694" width="2.453125" style="162" customWidth="1"/>
    <col min="8695" max="8695" width="3.54296875" style="162" customWidth="1"/>
    <col min="8696" max="8696" width="5.81640625" style="162" customWidth="1"/>
    <col min="8697" max="8697" width="1.1796875" style="162" customWidth="1"/>
    <col min="8698" max="8698" width="5.1796875" style="162" customWidth="1"/>
    <col min="8699" max="8699" width="3.26953125" style="162" customWidth="1"/>
    <col min="8700" max="8700" width="1.26953125" style="162" customWidth="1"/>
    <col min="8701" max="8701" width="2.26953125" style="162" customWidth="1"/>
    <col min="8702" max="8703" width="1.26953125" style="162" customWidth="1"/>
    <col min="8704" max="8704" width="11.81640625" style="162" customWidth="1"/>
    <col min="8705" max="8705" width="1.81640625" style="162" customWidth="1"/>
    <col min="8706" max="8706" width="2" style="162" customWidth="1"/>
    <col min="8707" max="8934" width="6.81640625" style="162" customWidth="1"/>
    <col min="8935" max="8936" width="1.1796875" style="162" customWidth="1"/>
    <col min="8937" max="8937" width="1.26953125" style="162" customWidth="1"/>
    <col min="8938" max="8938" width="7.26953125" style="162" customWidth="1"/>
    <col min="8939" max="8939" width="4.1796875" style="162" customWidth="1"/>
    <col min="8940" max="8940" width="2.54296875" style="162" customWidth="1"/>
    <col min="8941" max="8941" width="2.453125" style="162" customWidth="1"/>
    <col min="8942" max="8942" width="1.26953125" style="162" customWidth="1"/>
    <col min="8943" max="8943" width="1.81640625" style="162" customWidth="1"/>
    <col min="8944" max="8944" width="3.26953125" style="162" customWidth="1"/>
    <col min="8945" max="8945" width="10" style="162" customWidth="1"/>
    <col min="8946" max="8946" width="15.453125" style="162" customWidth="1"/>
    <col min="8947" max="8947" width="3" style="162" customWidth="1"/>
    <col min="8948" max="8948" width="2.26953125" style="162" customWidth="1"/>
    <col min="8949" max="8949" width="8.1796875" style="162" customWidth="1"/>
    <col min="8950" max="8950" width="2.453125" style="162" customWidth="1"/>
    <col min="8951" max="8951" width="3.54296875" style="162" customWidth="1"/>
    <col min="8952" max="8952" width="5.81640625" style="162" customWidth="1"/>
    <col min="8953" max="8953" width="1.1796875" style="162" customWidth="1"/>
    <col min="8954" max="8954" width="5.1796875" style="162" customWidth="1"/>
    <col min="8955" max="8955" width="3.26953125" style="162" customWidth="1"/>
    <col min="8956" max="8956" width="1.26953125" style="162" customWidth="1"/>
    <col min="8957" max="8957" width="2.26953125" style="162" customWidth="1"/>
    <col min="8958" max="8959" width="1.26953125" style="162" customWidth="1"/>
    <col min="8960" max="8960" width="11.81640625" style="162" customWidth="1"/>
    <col min="8961" max="8961" width="1.81640625" style="162" customWidth="1"/>
    <col min="8962" max="8962" width="2" style="162" customWidth="1"/>
    <col min="8963" max="9190" width="6.81640625" style="162" customWidth="1"/>
    <col min="9191" max="9192" width="1.1796875" style="162" customWidth="1"/>
    <col min="9193" max="9193" width="1.26953125" style="162" customWidth="1"/>
    <col min="9194" max="9194" width="7.26953125" style="162" customWidth="1"/>
    <col min="9195" max="9195" width="4.1796875" style="162" customWidth="1"/>
    <col min="9196" max="9196" width="2.54296875" style="162" customWidth="1"/>
    <col min="9197" max="9197" width="2.453125" style="162" customWidth="1"/>
    <col min="9198" max="9198" width="1.26953125" style="162" customWidth="1"/>
    <col min="9199" max="9199" width="1.81640625" style="162" customWidth="1"/>
    <col min="9200" max="9200" width="3.26953125" style="162" customWidth="1"/>
    <col min="9201" max="9201" width="10" style="162" customWidth="1"/>
    <col min="9202" max="9202" width="15.453125" style="162" customWidth="1"/>
    <col min="9203" max="9203" width="3" style="162" customWidth="1"/>
    <col min="9204" max="9204" width="2.26953125" style="162" customWidth="1"/>
    <col min="9205" max="9205" width="8.1796875" style="162" customWidth="1"/>
    <col min="9206" max="9206" width="2.453125" style="162" customWidth="1"/>
    <col min="9207" max="9207" width="3.54296875" style="162" customWidth="1"/>
    <col min="9208" max="9208" width="5.81640625" style="162" customWidth="1"/>
    <col min="9209" max="9209" width="1.1796875" style="162" customWidth="1"/>
    <col min="9210" max="9210" width="5.1796875" style="162" customWidth="1"/>
    <col min="9211" max="9211" width="3.26953125" style="162" customWidth="1"/>
    <col min="9212" max="9212" width="1.26953125" style="162" customWidth="1"/>
    <col min="9213" max="9213" width="2.26953125" style="162" customWidth="1"/>
    <col min="9214" max="9215" width="1.26953125" style="162" customWidth="1"/>
    <col min="9216" max="9216" width="11.81640625" style="162" customWidth="1"/>
    <col min="9217" max="9217" width="1.81640625" style="162" customWidth="1"/>
    <col min="9218" max="9218" width="2" style="162" customWidth="1"/>
    <col min="9219" max="9446" width="6.81640625" style="162" customWidth="1"/>
    <col min="9447" max="9448" width="1.1796875" style="162" customWidth="1"/>
    <col min="9449" max="9449" width="1.26953125" style="162" customWidth="1"/>
    <col min="9450" max="9450" width="7.26953125" style="162" customWidth="1"/>
    <col min="9451" max="9451" width="4.1796875" style="162" customWidth="1"/>
    <col min="9452" max="9452" width="2.54296875" style="162" customWidth="1"/>
    <col min="9453" max="9453" width="2.453125" style="162" customWidth="1"/>
    <col min="9454" max="9454" width="1.26953125" style="162" customWidth="1"/>
    <col min="9455" max="9455" width="1.81640625" style="162" customWidth="1"/>
    <col min="9456" max="9456" width="3.26953125" style="162" customWidth="1"/>
    <col min="9457" max="9457" width="10" style="162" customWidth="1"/>
    <col min="9458" max="9458" width="15.453125" style="162" customWidth="1"/>
    <col min="9459" max="9459" width="3" style="162" customWidth="1"/>
    <col min="9460" max="9460" width="2.26953125" style="162" customWidth="1"/>
    <col min="9461" max="9461" width="8.1796875" style="162" customWidth="1"/>
    <col min="9462" max="9462" width="2.453125" style="162" customWidth="1"/>
    <col min="9463" max="9463" width="3.54296875" style="162" customWidth="1"/>
    <col min="9464" max="9464" width="5.81640625" style="162" customWidth="1"/>
    <col min="9465" max="9465" width="1.1796875" style="162" customWidth="1"/>
    <col min="9466" max="9466" width="5.1796875" style="162" customWidth="1"/>
    <col min="9467" max="9467" width="3.26953125" style="162" customWidth="1"/>
    <col min="9468" max="9468" width="1.26953125" style="162" customWidth="1"/>
    <col min="9469" max="9469" width="2.26953125" style="162" customWidth="1"/>
    <col min="9470" max="9471" width="1.26953125" style="162" customWidth="1"/>
    <col min="9472" max="9472" width="11.81640625" style="162" customWidth="1"/>
    <col min="9473" max="9473" width="1.81640625" style="162" customWidth="1"/>
    <col min="9474" max="9474" width="2" style="162" customWidth="1"/>
    <col min="9475" max="9702" width="6.81640625" style="162" customWidth="1"/>
    <col min="9703" max="9704" width="1.1796875" style="162" customWidth="1"/>
    <col min="9705" max="9705" width="1.26953125" style="162" customWidth="1"/>
    <col min="9706" max="9706" width="7.26953125" style="162" customWidth="1"/>
    <col min="9707" max="9707" width="4.1796875" style="162" customWidth="1"/>
    <col min="9708" max="9708" width="2.54296875" style="162" customWidth="1"/>
    <col min="9709" max="9709" width="2.453125" style="162" customWidth="1"/>
    <col min="9710" max="9710" width="1.26953125" style="162" customWidth="1"/>
    <col min="9711" max="9711" width="1.81640625" style="162" customWidth="1"/>
    <col min="9712" max="9712" width="3.26953125" style="162" customWidth="1"/>
    <col min="9713" max="9713" width="10" style="162" customWidth="1"/>
    <col min="9714" max="9714" width="15.453125" style="162" customWidth="1"/>
    <col min="9715" max="9715" width="3" style="162" customWidth="1"/>
    <col min="9716" max="9716" width="2.26953125" style="162" customWidth="1"/>
    <col min="9717" max="9717" width="8.1796875" style="162" customWidth="1"/>
    <col min="9718" max="9718" width="2.453125" style="162" customWidth="1"/>
    <col min="9719" max="9719" width="3.54296875" style="162" customWidth="1"/>
    <col min="9720" max="9720" width="5.81640625" style="162" customWidth="1"/>
    <col min="9721" max="9721" width="1.1796875" style="162" customWidth="1"/>
    <col min="9722" max="9722" width="5.1796875" style="162" customWidth="1"/>
    <col min="9723" max="9723" width="3.26953125" style="162" customWidth="1"/>
    <col min="9724" max="9724" width="1.26953125" style="162" customWidth="1"/>
    <col min="9725" max="9725" width="2.26953125" style="162" customWidth="1"/>
    <col min="9726" max="9727" width="1.26953125" style="162" customWidth="1"/>
    <col min="9728" max="9728" width="11.81640625" style="162" customWidth="1"/>
    <col min="9729" max="9729" width="1.81640625" style="162" customWidth="1"/>
    <col min="9730" max="9730" width="2" style="162" customWidth="1"/>
    <col min="9731" max="9958" width="6.81640625" style="162" customWidth="1"/>
    <col min="9959" max="9960" width="1.1796875" style="162" customWidth="1"/>
    <col min="9961" max="9961" width="1.26953125" style="162" customWidth="1"/>
    <col min="9962" max="9962" width="7.26953125" style="162" customWidth="1"/>
    <col min="9963" max="9963" width="4.1796875" style="162" customWidth="1"/>
    <col min="9964" max="9964" width="2.54296875" style="162" customWidth="1"/>
    <col min="9965" max="9965" width="2.453125" style="162" customWidth="1"/>
    <col min="9966" max="9966" width="1.26953125" style="162" customWidth="1"/>
    <col min="9967" max="9967" width="1.81640625" style="162" customWidth="1"/>
    <col min="9968" max="9968" width="3.26953125" style="162" customWidth="1"/>
    <col min="9969" max="9969" width="10" style="162" customWidth="1"/>
    <col min="9970" max="9970" width="15.453125" style="162" customWidth="1"/>
    <col min="9971" max="9971" width="3" style="162" customWidth="1"/>
    <col min="9972" max="9972" width="2.26953125" style="162" customWidth="1"/>
    <col min="9973" max="9973" width="8.1796875" style="162" customWidth="1"/>
    <col min="9974" max="9974" width="2.453125" style="162" customWidth="1"/>
    <col min="9975" max="9975" width="3.54296875" style="162" customWidth="1"/>
    <col min="9976" max="9976" width="5.81640625" style="162" customWidth="1"/>
    <col min="9977" max="9977" width="1.1796875" style="162" customWidth="1"/>
    <col min="9978" max="9978" width="5.1796875" style="162" customWidth="1"/>
    <col min="9979" max="9979" width="3.26953125" style="162" customWidth="1"/>
    <col min="9980" max="9980" width="1.26953125" style="162" customWidth="1"/>
    <col min="9981" max="9981" width="2.26953125" style="162" customWidth="1"/>
    <col min="9982" max="9983" width="1.26953125" style="162" customWidth="1"/>
    <col min="9984" max="9984" width="11.81640625" style="162" customWidth="1"/>
    <col min="9985" max="9985" width="1.81640625" style="162" customWidth="1"/>
    <col min="9986" max="9986" width="2" style="162" customWidth="1"/>
    <col min="9987" max="10214" width="6.81640625" style="162" customWidth="1"/>
    <col min="10215" max="10216" width="1.1796875" style="162" customWidth="1"/>
    <col min="10217" max="10217" width="1.26953125" style="162" customWidth="1"/>
    <col min="10218" max="10218" width="7.26953125" style="162" customWidth="1"/>
    <col min="10219" max="10219" width="4.1796875" style="162" customWidth="1"/>
    <col min="10220" max="10220" width="2.54296875" style="162" customWidth="1"/>
    <col min="10221" max="10221" width="2.453125" style="162" customWidth="1"/>
    <col min="10222" max="10222" width="1.26953125" style="162" customWidth="1"/>
    <col min="10223" max="10223" width="1.81640625" style="162" customWidth="1"/>
    <col min="10224" max="10224" width="3.26953125" style="162" customWidth="1"/>
    <col min="10225" max="10225" width="10" style="162" customWidth="1"/>
    <col min="10226" max="10226" width="15.453125" style="162" customWidth="1"/>
    <col min="10227" max="10227" width="3" style="162" customWidth="1"/>
    <col min="10228" max="10228" width="2.26953125" style="162" customWidth="1"/>
    <col min="10229" max="10229" width="8.1796875" style="162" customWidth="1"/>
    <col min="10230" max="10230" width="2.453125" style="162" customWidth="1"/>
    <col min="10231" max="10231" width="3.54296875" style="162" customWidth="1"/>
    <col min="10232" max="10232" width="5.81640625" style="162" customWidth="1"/>
    <col min="10233" max="10233" width="1.1796875" style="162" customWidth="1"/>
    <col min="10234" max="10234" width="5.1796875" style="162" customWidth="1"/>
    <col min="10235" max="10235" width="3.26953125" style="162" customWidth="1"/>
    <col min="10236" max="10236" width="1.26953125" style="162" customWidth="1"/>
    <col min="10237" max="10237" width="2.26953125" style="162" customWidth="1"/>
    <col min="10238" max="10239" width="1.26953125" style="162" customWidth="1"/>
    <col min="10240" max="10240" width="11.81640625" style="162" customWidth="1"/>
    <col min="10241" max="10241" width="1.81640625" style="162" customWidth="1"/>
    <col min="10242" max="10242" width="2" style="162" customWidth="1"/>
    <col min="10243" max="10470" width="6.81640625" style="162" customWidth="1"/>
    <col min="10471" max="10472" width="1.1796875" style="162" customWidth="1"/>
    <col min="10473" max="10473" width="1.26953125" style="162" customWidth="1"/>
    <col min="10474" max="10474" width="7.26953125" style="162" customWidth="1"/>
    <col min="10475" max="10475" width="4.1796875" style="162" customWidth="1"/>
    <col min="10476" max="10476" width="2.54296875" style="162" customWidth="1"/>
    <col min="10477" max="10477" width="2.453125" style="162" customWidth="1"/>
    <col min="10478" max="10478" width="1.26953125" style="162" customWidth="1"/>
    <col min="10479" max="10479" width="1.81640625" style="162" customWidth="1"/>
    <col min="10480" max="10480" width="3.26953125" style="162" customWidth="1"/>
    <col min="10481" max="10481" width="10" style="162" customWidth="1"/>
    <col min="10482" max="10482" width="15.453125" style="162" customWidth="1"/>
    <col min="10483" max="10483" width="3" style="162" customWidth="1"/>
    <col min="10484" max="10484" width="2.26953125" style="162" customWidth="1"/>
    <col min="10485" max="10485" width="8.1796875" style="162" customWidth="1"/>
    <col min="10486" max="10486" width="2.453125" style="162" customWidth="1"/>
    <col min="10487" max="10487" width="3.54296875" style="162" customWidth="1"/>
    <col min="10488" max="10488" width="5.81640625" style="162" customWidth="1"/>
    <col min="10489" max="10489" width="1.1796875" style="162" customWidth="1"/>
    <col min="10490" max="10490" width="5.1796875" style="162" customWidth="1"/>
    <col min="10491" max="10491" width="3.26953125" style="162" customWidth="1"/>
    <col min="10492" max="10492" width="1.26953125" style="162" customWidth="1"/>
    <col min="10493" max="10493" width="2.26953125" style="162" customWidth="1"/>
    <col min="10494" max="10495" width="1.26953125" style="162" customWidth="1"/>
    <col min="10496" max="10496" width="11.81640625" style="162" customWidth="1"/>
    <col min="10497" max="10497" width="1.81640625" style="162" customWidth="1"/>
    <col min="10498" max="10498" width="2" style="162" customWidth="1"/>
    <col min="10499" max="10726" width="6.81640625" style="162" customWidth="1"/>
    <col min="10727" max="10728" width="1.1796875" style="162" customWidth="1"/>
    <col min="10729" max="10729" width="1.26953125" style="162" customWidth="1"/>
    <col min="10730" max="10730" width="7.26953125" style="162" customWidth="1"/>
    <col min="10731" max="10731" width="4.1796875" style="162" customWidth="1"/>
    <col min="10732" max="10732" width="2.54296875" style="162" customWidth="1"/>
    <col min="10733" max="10733" width="2.453125" style="162" customWidth="1"/>
    <col min="10734" max="10734" width="1.26953125" style="162" customWidth="1"/>
    <col min="10735" max="10735" width="1.81640625" style="162" customWidth="1"/>
    <col min="10736" max="10736" width="3.26953125" style="162" customWidth="1"/>
    <col min="10737" max="10737" width="10" style="162" customWidth="1"/>
    <col min="10738" max="10738" width="15.453125" style="162" customWidth="1"/>
    <col min="10739" max="10739" width="3" style="162" customWidth="1"/>
    <col min="10740" max="10740" width="2.26953125" style="162" customWidth="1"/>
    <col min="10741" max="10741" width="8.1796875" style="162" customWidth="1"/>
    <col min="10742" max="10742" width="2.453125" style="162" customWidth="1"/>
    <col min="10743" max="10743" width="3.54296875" style="162" customWidth="1"/>
    <col min="10744" max="10744" width="5.81640625" style="162" customWidth="1"/>
    <col min="10745" max="10745" width="1.1796875" style="162" customWidth="1"/>
    <col min="10746" max="10746" width="5.1796875" style="162" customWidth="1"/>
    <col min="10747" max="10747" width="3.26953125" style="162" customWidth="1"/>
    <col min="10748" max="10748" width="1.26953125" style="162" customWidth="1"/>
    <col min="10749" max="10749" width="2.26953125" style="162" customWidth="1"/>
    <col min="10750" max="10751" width="1.26953125" style="162" customWidth="1"/>
    <col min="10752" max="10752" width="11.81640625" style="162" customWidth="1"/>
    <col min="10753" max="10753" width="1.81640625" style="162" customWidth="1"/>
    <col min="10754" max="10754" width="2" style="162" customWidth="1"/>
    <col min="10755" max="10982" width="6.81640625" style="162" customWidth="1"/>
    <col min="10983" max="10984" width="1.1796875" style="162" customWidth="1"/>
    <col min="10985" max="10985" width="1.26953125" style="162" customWidth="1"/>
    <col min="10986" max="10986" width="7.26953125" style="162" customWidth="1"/>
    <col min="10987" max="10987" width="4.1796875" style="162" customWidth="1"/>
    <col min="10988" max="10988" width="2.54296875" style="162" customWidth="1"/>
    <col min="10989" max="10989" width="2.453125" style="162" customWidth="1"/>
    <col min="10990" max="10990" width="1.26953125" style="162" customWidth="1"/>
    <col min="10991" max="10991" width="1.81640625" style="162" customWidth="1"/>
    <col min="10992" max="10992" width="3.26953125" style="162" customWidth="1"/>
    <col min="10993" max="10993" width="10" style="162" customWidth="1"/>
    <col min="10994" max="10994" width="15.453125" style="162" customWidth="1"/>
    <col min="10995" max="10995" width="3" style="162" customWidth="1"/>
    <col min="10996" max="10996" width="2.26953125" style="162" customWidth="1"/>
    <col min="10997" max="10997" width="8.1796875" style="162" customWidth="1"/>
    <col min="10998" max="10998" width="2.453125" style="162" customWidth="1"/>
    <col min="10999" max="10999" width="3.54296875" style="162" customWidth="1"/>
    <col min="11000" max="11000" width="5.81640625" style="162" customWidth="1"/>
    <col min="11001" max="11001" width="1.1796875" style="162" customWidth="1"/>
    <col min="11002" max="11002" width="5.1796875" style="162" customWidth="1"/>
    <col min="11003" max="11003" width="3.26953125" style="162" customWidth="1"/>
    <col min="11004" max="11004" width="1.26953125" style="162" customWidth="1"/>
    <col min="11005" max="11005" width="2.26953125" style="162" customWidth="1"/>
    <col min="11006" max="11007" width="1.26953125" style="162" customWidth="1"/>
    <col min="11008" max="11008" width="11.81640625" style="162" customWidth="1"/>
    <col min="11009" max="11009" width="1.81640625" style="162" customWidth="1"/>
    <col min="11010" max="11010" width="2" style="162" customWidth="1"/>
    <col min="11011" max="11238" width="6.81640625" style="162" customWidth="1"/>
    <col min="11239" max="11240" width="1.1796875" style="162" customWidth="1"/>
    <col min="11241" max="11241" width="1.26953125" style="162" customWidth="1"/>
    <col min="11242" max="11242" width="7.26953125" style="162" customWidth="1"/>
    <col min="11243" max="11243" width="4.1796875" style="162" customWidth="1"/>
    <col min="11244" max="11244" width="2.54296875" style="162" customWidth="1"/>
    <col min="11245" max="11245" width="2.453125" style="162" customWidth="1"/>
    <col min="11246" max="11246" width="1.26953125" style="162" customWidth="1"/>
    <col min="11247" max="11247" width="1.81640625" style="162" customWidth="1"/>
    <col min="11248" max="11248" width="3.26953125" style="162" customWidth="1"/>
    <col min="11249" max="11249" width="10" style="162" customWidth="1"/>
    <col min="11250" max="11250" width="15.453125" style="162" customWidth="1"/>
    <col min="11251" max="11251" width="3" style="162" customWidth="1"/>
    <col min="11252" max="11252" width="2.26953125" style="162" customWidth="1"/>
    <col min="11253" max="11253" width="8.1796875" style="162" customWidth="1"/>
    <col min="11254" max="11254" width="2.453125" style="162" customWidth="1"/>
    <col min="11255" max="11255" width="3.54296875" style="162" customWidth="1"/>
    <col min="11256" max="11256" width="5.81640625" style="162" customWidth="1"/>
    <col min="11257" max="11257" width="1.1796875" style="162" customWidth="1"/>
    <col min="11258" max="11258" width="5.1796875" style="162" customWidth="1"/>
    <col min="11259" max="11259" width="3.26953125" style="162" customWidth="1"/>
    <col min="11260" max="11260" width="1.26953125" style="162" customWidth="1"/>
    <col min="11261" max="11261" width="2.26953125" style="162" customWidth="1"/>
    <col min="11262" max="11263" width="1.26953125" style="162" customWidth="1"/>
    <col min="11264" max="11264" width="11.81640625" style="162" customWidth="1"/>
    <col min="11265" max="11265" width="1.81640625" style="162" customWidth="1"/>
    <col min="11266" max="11266" width="2" style="162" customWidth="1"/>
    <col min="11267" max="11494" width="6.81640625" style="162" customWidth="1"/>
    <col min="11495" max="11496" width="1.1796875" style="162" customWidth="1"/>
    <col min="11497" max="11497" width="1.26953125" style="162" customWidth="1"/>
    <col min="11498" max="11498" width="7.26953125" style="162" customWidth="1"/>
    <col min="11499" max="11499" width="4.1796875" style="162" customWidth="1"/>
    <col min="11500" max="11500" width="2.54296875" style="162" customWidth="1"/>
    <col min="11501" max="11501" width="2.453125" style="162" customWidth="1"/>
    <col min="11502" max="11502" width="1.26953125" style="162" customWidth="1"/>
    <col min="11503" max="11503" width="1.81640625" style="162" customWidth="1"/>
    <col min="11504" max="11504" width="3.26953125" style="162" customWidth="1"/>
    <col min="11505" max="11505" width="10" style="162" customWidth="1"/>
    <col min="11506" max="11506" width="15.453125" style="162" customWidth="1"/>
    <col min="11507" max="11507" width="3" style="162" customWidth="1"/>
    <col min="11508" max="11508" width="2.26953125" style="162" customWidth="1"/>
    <col min="11509" max="11509" width="8.1796875" style="162" customWidth="1"/>
    <col min="11510" max="11510" width="2.453125" style="162" customWidth="1"/>
    <col min="11511" max="11511" width="3.54296875" style="162" customWidth="1"/>
    <col min="11512" max="11512" width="5.81640625" style="162" customWidth="1"/>
    <col min="11513" max="11513" width="1.1796875" style="162" customWidth="1"/>
    <col min="11514" max="11514" width="5.1796875" style="162" customWidth="1"/>
    <col min="11515" max="11515" width="3.26953125" style="162" customWidth="1"/>
    <col min="11516" max="11516" width="1.26953125" style="162" customWidth="1"/>
    <col min="11517" max="11517" width="2.26953125" style="162" customWidth="1"/>
    <col min="11518" max="11519" width="1.26953125" style="162" customWidth="1"/>
    <col min="11520" max="11520" width="11.81640625" style="162" customWidth="1"/>
    <col min="11521" max="11521" width="1.81640625" style="162" customWidth="1"/>
    <col min="11522" max="11522" width="2" style="162" customWidth="1"/>
    <col min="11523" max="11750" width="6.81640625" style="162" customWidth="1"/>
    <col min="11751" max="11752" width="1.1796875" style="162" customWidth="1"/>
    <col min="11753" max="11753" width="1.26953125" style="162" customWidth="1"/>
    <col min="11754" max="11754" width="7.26953125" style="162" customWidth="1"/>
    <col min="11755" max="11755" width="4.1796875" style="162" customWidth="1"/>
    <col min="11756" max="11756" width="2.54296875" style="162" customWidth="1"/>
    <col min="11757" max="11757" width="2.453125" style="162" customWidth="1"/>
    <col min="11758" max="11758" width="1.26953125" style="162" customWidth="1"/>
    <col min="11759" max="11759" width="1.81640625" style="162" customWidth="1"/>
    <col min="11760" max="11760" width="3.26953125" style="162" customWidth="1"/>
    <col min="11761" max="11761" width="10" style="162" customWidth="1"/>
    <col min="11762" max="11762" width="15.453125" style="162" customWidth="1"/>
    <col min="11763" max="11763" width="3" style="162" customWidth="1"/>
    <col min="11764" max="11764" width="2.26953125" style="162" customWidth="1"/>
    <col min="11765" max="11765" width="8.1796875" style="162" customWidth="1"/>
    <col min="11766" max="11766" width="2.453125" style="162" customWidth="1"/>
    <col min="11767" max="11767" width="3.54296875" style="162" customWidth="1"/>
    <col min="11768" max="11768" width="5.81640625" style="162" customWidth="1"/>
    <col min="11769" max="11769" width="1.1796875" style="162" customWidth="1"/>
    <col min="11770" max="11770" width="5.1796875" style="162" customWidth="1"/>
    <col min="11771" max="11771" width="3.26953125" style="162" customWidth="1"/>
    <col min="11772" max="11772" width="1.26953125" style="162" customWidth="1"/>
    <col min="11773" max="11773" width="2.26953125" style="162" customWidth="1"/>
    <col min="11774" max="11775" width="1.26953125" style="162" customWidth="1"/>
    <col min="11776" max="11776" width="11.81640625" style="162" customWidth="1"/>
    <col min="11777" max="11777" width="1.81640625" style="162" customWidth="1"/>
    <col min="11778" max="11778" width="2" style="162" customWidth="1"/>
    <col min="11779" max="12006" width="6.81640625" style="162" customWidth="1"/>
    <col min="12007" max="12008" width="1.1796875" style="162" customWidth="1"/>
    <col min="12009" max="12009" width="1.26953125" style="162" customWidth="1"/>
    <col min="12010" max="12010" width="7.26953125" style="162" customWidth="1"/>
    <col min="12011" max="12011" width="4.1796875" style="162" customWidth="1"/>
    <col min="12012" max="12012" width="2.54296875" style="162" customWidth="1"/>
    <col min="12013" max="12013" width="2.453125" style="162" customWidth="1"/>
    <col min="12014" max="12014" width="1.26953125" style="162" customWidth="1"/>
    <col min="12015" max="12015" width="1.81640625" style="162" customWidth="1"/>
    <col min="12016" max="12016" width="3.26953125" style="162" customWidth="1"/>
    <col min="12017" max="12017" width="10" style="162" customWidth="1"/>
    <col min="12018" max="12018" width="15.453125" style="162" customWidth="1"/>
    <col min="12019" max="12019" width="3" style="162" customWidth="1"/>
    <col min="12020" max="12020" width="2.26953125" style="162" customWidth="1"/>
    <col min="12021" max="12021" width="8.1796875" style="162" customWidth="1"/>
    <col min="12022" max="12022" width="2.453125" style="162" customWidth="1"/>
    <col min="12023" max="12023" width="3.54296875" style="162" customWidth="1"/>
    <col min="12024" max="12024" width="5.81640625" style="162" customWidth="1"/>
    <col min="12025" max="12025" width="1.1796875" style="162" customWidth="1"/>
    <col min="12026" max="12026" width="5.1796875" style="162" customWidth="1"/>
    <col min="12027" max="12027" width="3.26953125" style="162" customWidth="1"/>
    <col min="12028" max="12028" width="1.26953125" style="162" customWidth="1"/>
    <col min="12029" max="12029" width="2.26953125" style="162" customWidth="1"/>
    <col min="12030" max="12031" width="1.26953125" style="162" customWidth="1"/>
    <col min="12032" max="12032" width="11.81640625" style="162" customWidth="1"/>
    <col min="12033" max="12033" width="1.81640625" style="162" customWidth="1"/>
    <col min="12034" max="12034" width="2" style="162" customWidth="1"/>
    <col min="12035" max="12262" width="6.81640625" style="162" customWidth="1"/>
    <col min="12263" max="12264" width="1.1796875" style="162" customWidth="1"/>
    <col min="12265" max="12265" width="1.26953125" style="162" customWidth="1"/>
    <col min="12266" max="12266" width="7.26953125" style="162" customWidth="1"/>
    <col min="12267" max="12267" width="4.1796875" style="162" customWidth="1"/>
    <col min="12268" max="12268" width="2.54296875" style="162" customWidth="1"/>
    <col min="12269" max="12269" width="2.453125" style="162" customWidth="1"/>
    <col min="12270" max="12270" width="1.26953125" style="162" customWidth="1"/>
    <col min="12271" max="12271" width="1.81640625" style="162" customWidth="1"/>
    <col min="12272" max="12272" width="3.26953125" style="162" customWidth="1"/>
    <col min="12273" max="12273" width="10" style="162" customWidth="1"/>
    <col min="12274" max="12274" width="15.453125" style="162" customWidth="1"/>
    <col min="12275" max="12275" width="3" style="162" customWidth="1"/>
    <col min="12276" max="12276" width="2.26953125" style="162" customWidth="1"/>
    <col min="12277" max="12277" width="8.1796875" style="162" customWidth="1"/>
    <col min="12278" max="12278" width="2.453125" style="162" customWidth="1"/>
    <col min="12279" max="12279" width="3.54296875" style="162" customWidth="1"/>
    <col min="12280" max="12280" width="5.81640625" style="162" customWidth="1"/>
    <col min="12281" max="12281" width="1.1796875" style="162" customWidth="1"/>
    <col min="12282" max="12282" width="5.1796875" style="162" customWidth="1"/>
    <col min="12283" max="12283" width="3.26953125" style="162" customWidth="1"/>
    <col min="12284" max="12284" width="1.26953125" style="162" customWidth="1"/>
    <col min="12285" max="12285" width="2.26953125" style="162" customWidth="1"/>
    <col min="12286" max="12287" width="1.26953125" style="162" customWidth="1"/>
    <col min="12288" max="12288" width="11.81640625" style="162" customWidth="1"/>
    <col min="12289" max="12289" width="1.81640625" style="162" customWidth="1"/>
    <col min="12290" max="12290" width="2" style="162" customWidth="1"/>
    <col min="12291" max="12518" width="6.81640625" style="162" customWidth="1"/>
    <col min="12519" max="12520" width="1.1796875" style="162" customWidth="1"/>
    <col min="12521" max="12521" width="1.26953125" style="162" customWidth="1"/>
    <col min="12522" max="12522" width="7.26953125" style="162" customWidth="1"/>
    <col min="12523" max="12523" width="4.1796875" style="162" customWidth="1"/>
    <col min="12524" max="12524" width="2.54296875" style="162" customWidth="1"/>
    <col min="12525" max="12525" width="2.453125" style="162" customWidth="1"/>
    <col min="12526" max="12526" width="1.26953125" style="162" customWidth="1"/>
    <col min="12527" max="12527" width="1.81640625" style="162" customWidth="1"/>
    <col min="12528" max="12528" width="3.26953125" style="162" customWidth="1"/>
    <col min="12529" max="12529" width="10" style="162" customWidth="1"/>
    <col min="12530" max="12530" width="15.453125" style="162" customWidth="1"/>
    <col min="12531" max="12531" width="3" style="162" customWidth="1"/>
    <col min="12532" max="12532" width="2.26953125" style="162" customWidth="1"/>
    <col min="12533" max="12533" width="8.1796875" style="162" customWidth="1"/>
    <col min="12534" max="12534" width="2.453125" style="162" customWidth="1"/>
    <col min="12535" max="12535" width="3.54296875" style="162" customWidth="1"/>
    <col min="12536" max="12536" width="5.81640625" style="162" customWidth="1"/>
    <col min="12537" max="12537" width="1.1796875" style="162" customWidth="1"/>
    <col min="12538" max="12538" width="5.1796875" style="162" customWidth="1"/>
    <col min="12539" max="12539" width="3.26953125" style="162" customWidth="1"/>
    <col min="12540" max="12540" width="1.26953125" style="162" customWidth="1"/>
    <col min="12541" max="12541" width="2.26953125" style="162" customWidth="1"/>
    <col min="12542" max="12543" width="1.26953125" style="162" customWidth="1"/>
    <col min="12544" max="12544" width="11.81640625" style="162" customWidth="1"/>
    <col min="12545" max="12545" width="1.81640625" style="162" customWidth="1"/>
    <col min="12546" max="12546" width="2" style="162" customWidth="1"/>
    <col min="12547" max="12774" width="6.81640625" style="162" customWidth="1"/>
    <col min="12775" max="12776" width="1.1796875" style="162" customWidth="1"/>
    <col min="12777" max="12777" width="1.26953125" style="162" customWidth="1"/>
    <col min="12778" max="12778" width="7.26953125" style="162" customWidth="1"/>
    <col min="12779" max="12779" width="4.1796875" style="162" customWidth="1"/>
    <col min="12780" max="12780" width="2.54296875" style="162" customWidth="1"/>
    <col min="12781" max="12781" width="2.453125" style="162" customWidth="1"/>
    <col min="12782" max="12782" width="1.26953125" style="162" customWidth="1"/>
    <col min="12783" max="12783" width="1.81640625" style="162" customWidth="1"/>
    <col min="12784" max="12784" width="3.26953125" style="162" customWidth="1"/>
    <col min="12785" max="12785" width="10" style="162" customWidth="1"/>
    <col min="12786" max="12786" width="15.453125" style="162" customWidth="1"/>
    <col min="12787" max="12787" width="3" style="162" customWidth="1"/>
    <col min="12788" max="12788" width="2.26953125" style="162" customWidth="1"/>
    <col min="12789" max="12789" width="8.1796875" style="162" customWidth="1"/>
    <col min="12790" max="12790" width="2.453125" style="162" customWidth="1"/>
    <col min="12791" max="12791" width="3.54296875" style="162" customWidth="1"/>
    <col min="12792" max="12792" width="5.81640625" style="162" customWidth="1"/>
    <col min="12793" max="12793" width="1.1796875" style="162" customWidth="1"/>
    <col min="12794" max="12794" width="5.1796875" style="162" customWidth="1"/>
    <col min="12795" max="12795" width="3.26953125" style="162" customWidth="1"/>
    <col min="12796" max="12796" width="1.26953125" style="162" customWidth="1"/>
    <col min="12797" max="12797" width="2.26953125" style="162" customWidth="1"/>
    <col min="12798" max="12799" width="1.26953125" style="162" customWidth="1"/>
    <col min="12800" max="12800" width="11.81640625" style="162" customWidth="1"/>
    <col min="12801" max="12801" width="1.81640625" style="162" customWidth="1"/>
    <col min="12802" max="12802" width="2" style="162" customWidth="1"/>
    <col min="12803" max="13030" width="6.81640625" style="162" customWidth="1"/>
    <col min="13031" max="13032" width="1.1796875" style="162" customWidth="1"/>
    <col min="13033" max="13033" width="1.26953125" style="162" customWidth="1"/>
    <col min="13034" max="13034" width="7.26953125" style="162" customWidth="1"/>
    <col min="13035" max="13035" width="4.1796875" style="162" customWidth="1"/>
    <col min="13036" max="13036" width="2.54296875" style="162" customWidth="1"/>
    <col min="13037" max="13037" width="2.453125" style="162" customWidth="1"/>
    <col min="13038" max="13038" width="1.26953125" style="162" customWidth="1"/>
    <col min="13039" max="13039" width="1.81640625" style="162" customWidth="1"/>
    <col min="13040" max="13040" width="3.26953125" style="162" customWidth="1"/>
    <col min="13041" max="13041" width="10" style="162" customWidth="1"/>
    <col min="13042" max="13042" width="15.453125" style="162" customWidth="1"/>
    <col min="13043" max="13043" width="3" style="162" customWidth="1"/>
    <col min="13044" max="13044" width="2.26953125" style="162" customWidth="1"/>
    <col min="13045" max="13045" width="8.1796875" style="162" customWidth="1"/>
    <col min="13046" max="13046" width="2.453125" style="162" customWidth="1"/>
    <col min="13047" max="13047" width="3.54296875" style="162" customWidth="1"/>
    <col min="13048" max="13048" width="5.81640625" style="162" customWidth="1"/>
    <col min="13049" max="13049" width="1.1796875" style="162" customWidth="1"/>
    <col min="13050" max="13050" width="5.1796875" style="162" customWidth="1"/>
    <col min="13051" max="13051" width="3.26953125" style="162" customWidth="1"/>
    <col min="13052" max="13052" width="1.26953125" style="162" customWidth="1"/>
    <col min="13053" max="13053" width="2.26953125" style="162" customWidth="1"/>
    <col min="13054" max="13055" width="1.26953125" style="162" customWidth="1"/>
    <col min="13056" max="13056" width="11.81640625" style="162" customWidth="1"/>
    <col min="13057" max="13057" width="1.81640625" style="162" customWidth="1"/>
    <col min="13058" max="13058" width="2" style="162" customWidth="1"/>
    <col min="13059" max="13286" width="6.81640625" style="162" customWidth="1"/>
    <col min="13287" max="13288" width="1.1796875" style="162" customWidth="1"/>
    <col min="13289" max="13289" width="1.26953125" style="162" customWidth="1"/>
    <col min="13290" max="13290" width="7.26953125" style="162" customWidth="1"/>
    <col min="13291" max="13291" width="4.1796875" style="162" customWidth="1"/>
    <col min="13292" max="13292" width="2.54296875" style="162" customWidth="1"/>
    <col min="13293" max="13293" width="2.453125" style="162" customWidth="1"/>
    <col min="13294" max="13294" width="1.26953125" style="162" customWidth="1"/>
    <col min="13295" max="13295" width="1.81640625" style="162" customWidth="1"/>
    <col min="13296" max="13296" width="3.26953125" style="162" customWidth="1"/>
    <col min="13297" max="13297" width="10" style="162" customWidth="1"/>
    <col min="13298" max="13298" width="15.453125" style="162" customWidth="1"/>
    <col min="13299" max="13299" width="3" style="162" customWidth="1"/>
    <col min="13300" max="13300" width="2.26953125" style="162" customWidth="1"/>
    <col min="13301" max="13301" width="8.1796875" style="162" customWidth="1"/>
    <col min="13302" max="13302" width="2.453125" style="162" customWidth="1"/>
    <col min="13303" max="13303" width="3.54296875" style="162" customWidth="1"/>
    <col min="13304" max="13304" width="5.81640625" style="162" customWidth="1"/>
    <col min="13305" max="13305" width="1.1796875" style="162" customWidth="1"/>
    <col min="13306" max="13306" width="5.1796875" style="162" customWidth="1"/>
    <col min="13307" max="13307" width="3.26953125" style="162" customWidth="1"/>
    <col min="13308" max="13308" width="1.26953125" style="162" customWidth="1"/>
    <col min="13309" max="13309" width="2.26953125" style="162" customWidth="1"/>
    <col min="13310" max="13311" width="1.26953125" style="162" customWidth="1"/>
    <col min="13312" max="13312" width="11.81640625" style="162" customWidth="1"/>
    <col min="13313" max="13313" width="1.81640625" style="162" customWidth="1"/>
    <col min="13314" max="13314" width="2" style="162" customWidth="1"/>
    <col min="13315" max="13542" width="6.81640625" style="162" customWidth="1"/>
    <col min="13543" max="13544" width="1.1796875" style="162" customWidth="1"/>
    <col min="13545" max="13545" width="1.26953125" style="162" customWidth="1"/>
    <col min="13546" max="13546" width="7.26953125" style="162" customWidth="1"/>
    <col min="13547" max="13547" width="4.1796875" style="162" customWidth="1"/>
    <col min="13548" max="13548" width="2.54296875" style="162" customWidth="1"/>
    <col min="13549" max="13549" width="2.453125" style="162" customWidth="1"/>
    <col min="13550" max="13550" width="1.26953125" style="162" customWidth="1"/>
    <col min="13551" max="13551" width="1.81640625" style="162" customWidth="1"/>
    <col min="13552" max="13552" width="3.26953125" style="162" customWidth="1"/>
    <col min="13553" max="13553" width="10" style="162" customWidth="1"/>
    <col min="13554" max="13554" width="15.453125" style="162" customWidth="1"/>
    <col min="13555" max="13555" width="3" style="162" customWidth="1"/>
    <col min="13556" max="13556" width="2.26953125" style="162" customWidth="1"/>
    <col min="13557" max="13557" width="8.1796875" style="162" customWidth="1"/>
    <col min="13558" max="13558" width="2.453125" style="162" customWidth="1"/>
    <col min="13559" max="13559" width="3.54296875" style="162" customWidth="1"/>
    <col min="13560" max="13560" width="5.81640625" style="162" customWidth="1"/>
    <col min="13561" max="13561" width="1.1796875" style="162" customWidth="1"/>
    <col min="13562" max="13562" width="5.1796875" style="162" customWidth="1"/>
    <col min="13563" max="13563" width="3.26953125" style="162" customWidth="1"/>
    <col min="13564" max="13564" width="1.26953125" style="162" customWidth="1"/>
    <col min="13565" max="13565" width="2.26953125" style="162" customWidth="1"/>
    <col min="13566" max="13567" width="1.26953125" style="162" customWidth="1"/>
    <col min="13568" max="13568" width="11.81640625" style="162" customWidth="1"/>
    <col min="13569" max="13569" width="1.81640625" style="162" customWidth="1"/>
    <col min="13570" max="13570" width="2" style="162" customWidth="1"/>
    <col min="13571" max="13798" width="6.81640625" style="162" customWidth="1"/>
    <col min="13799" max="13800" width="1.1796875" style="162" customWidth="1"/>
    <col min="13801" max="13801" width="1.26953125" style="162" customWidth="1"/>
    <col min="13802" max="13802" width="7.26953125" style="162" customWidth="1"/>
    <col min="13803" max="13803" width="4.1796875" style="162" customWidth="1"/>
    <col min="13804" max="13804" width="2.54296875" style="162" customWidth="1"/>
    <col min="13805" max="13805" width="2.453125" style="162" customWidth="1"/>
    <col min="13806" max="13806" width="1.26953125" style="162" customWidth="1"/>
    <col min="13807" max="13807" width="1.81640625" style="162" customWidth="1"/>
    <col min="13808" max="13808" width="3.26953125" style="162" customWidth="1"/>
    <col min="13809" max="13809" width="10" style="162" customWidth="1"/>
    <col min="13810" max="13810" width="15.453125" style="162" customWidth="1"/>
    <col min="13811" max="13811" width="3" style="162" customWidth="1"/>
    <col min="13812" max="13812" width="2.26953125" style="162" customWidth="1"/>
    <col min="13813" max="13813" width="8.1796875" style="162" customWidth="1"/>
    <col min="13814" max="13814" width="2.453125" style="162" customWidth="1"/>
    <col min="13815" max="13815" width="3.54296875" style="162" customWidth="1"/>
    <col min="13816" max="13816" width="5.81640625" style="162" customWidth="1"/>
    <col min="13817" max="13817" width="1.1796875" style="162" customWidth="1"/>
    <col min="13818" max="13818" width="5.1796875" style="162" customWidth="1"/>
    <col min="13819" max="13819" width="3.26953125" style="162" customWidth="1"/>
    <col min="13820" max="13820" width="1.26953125" style="162" customWidth="1"/>
    <col min="13821" max="13821" width="2.26953125" style="162" customWidth="1"/>
    <col min="13822" max="13823" width="1.26953125" style="162" customWidth="1"/>
    <col min="13824" max="13824" width="11.81640625" style="162" customWidth="1"/>
    <col min="13825" max="13825" width="1.81640625" style="162" customWidth="1"/>
    <col min="13826" max="13826" width="2" style="162" customWidth="1"/>
    <col min="13827" max="14054" width="6.81640625" style="162" customWidth="1"/>
    <col min="14055" max="14056" width="1.1796875" style="162" customWidth="1"/>
    <col min="14057" max="14057" width="1.26953125" style="162" customWidth="1"/>
    <col min="14058" max="14058" width="7.26953125" style="162" customWidth="1"/>
    <col min="14059" max="14059" width="4.1796875" style="162" customWidth="1"/>
    <col min="14060" max="14060" width="2.54296875" style="162" customWidth="1"/>
    <col min="14061" max="14061" width="2.453125" style="162" customWidth="1"/>
    <col min="14062" max="14062" width="1.26953125" style="162" customWidth="1"/>
    <col min="14063" max="14063" width="1.81640625" style="162" customWidth="1"/>
    <col min="14064" max="14064" width="3.26953125" style="162" customWidth="1"/>
    <col min="14065" max="14065" width="10" style="162" customWidth="1"/>
    <col min="14066" max="14066" width="15.453125" style="162" customWidth="1"/>
    <col min="14067" max="14067" width="3" style="162" customWidth="1"/>
    <col min="14068" max="14068" width="2.26953125" style="162" customWidth="1"/>
    <col min="14069" max="14069" width="8.1796875" style="162" customWidth="1"/>
    <col min="14070" max="14070" width="2.453125" style="162" customWidth="1"/>
    <col min="14071" max="14071" width="3.54296875" style="162" customWidth="1"/>
    <col min="14072" max="14072" width="5.81640625" style="162" customWidth="1"/>
    <col min="14073" max="14073" width="1.1796875" style="162" customWidth="1"/>
    <col min="14074" max="14074" width="5.1796875" style="162" customWidth="1"/>
    <col min="14075" max="14075" width="3.26953125" style="162" customWidth="1"/>
    <col min="14076" max="14076" width="1.26953125" style="162" customWidth="1"/>
    <col min="14077" max="14077" width="2.26953125" style="162" customWidth="1"/>
    <col min="14078" max="14079" width="1.26953125" style="162" customWidth="1"/>
    <col min="14080" max="14080" width="11.81640625" style="162" customWidth="1"/>
    <col min="14081" max="14081" width="1.81640625" style="162" customWidth="1"/>
    <col min="14082" max="14082" width="2" style="162" customWidth="1"/>
    <col min="14083" max="14310" width="6.81640625" style="162" customWidth="1"/>
    <col min="14311" max="14312" width="1.1796875" style="162" customWidth="1"/>
    <col min="14313" max="14313" width="1.26953125" style="162" customWidth="1"/>
    <col min="14314" max="14314" width="7.26953125" style="162" customWidth="1"/>
    <col min="14315" max="14315" width="4.1796875" style="162" customWidth="1"/>
    <col min="14316" max="14316" width="2.54296875" style="162" customWidth="1"/>
    <col min="14317" max="14317" width="2.453125" style="162" customWidth="1"/>
    <col min="14318" max="14318" width="1.26953125" style="162" customWidth="1"/>
    <col min="14319" max="14319" width="1.81640625" style="162" customWidth="1"/>
    <col min="14320" max="14320" width="3.26953125" style="162" customWidth="1"/>
    <col min="14321" max="14321" width="10" style="162" customWidth="1"/>
    <col min="14322" max="14322" width="15.453125" style="162" customWidth="1"/>
    <col min="14323" max="14323" width="3" style="162" customWidth="1"/>
    <col min="14324" max="14324" width="2.26953125" style="162" customWidth="1"/>
    <col min="14325" max="14325" width="8.1796875" style="162" customWidth="1"/>
    <col min="14326" max="14326" width="2.453125" style="162" customWidth="1"/>
    <col min="14327" max="14327" width="3.54296875" style="162" customWidth="1"/>
    <col min="14328" max="14328" width="5.81640625" style="162" customWidth="1"/>
    <col min="14329" max="14329" width="1.1796875" style="162" customWidth="1"/>
    <col min="14330" max="14330" width="5.1796875" style="162" customWidth="1"/>
    <col min="14331" max="14331" width="3.26953125" style="162" customWidth="1"/>
    <col min="14332" max="14332" width="1.26953125" style="162" customWidth="1"/>
    <col min="14333" max="14333" width="2.26953125" style="162" customWidth="1"/>
    <col min="14334" max="14335" width="1.26953125" style="162" customWidth="1"/>
    <col min="14336" max="14336" width="11.81640625" style="162" customWidth="1"/>
    <col min="14337" max="14337" width="1.81640625" style="162" customWidth="1"/>
    <col min="14338" max="14338" width="2" style="162" customWidth="1"/>
    <col min="14339" max="14566" width="6.81640625" style="162" customWidth="1"/>
    <col min="14567" max="14568" width="1.1796875" style="162" customWidth="1"/>
    <col min="14569" max="14569" width="1.26953125" style="162" customWidth="1"/>
    <col min="14570" max="14570" width="7.26953125" style="162" customWidth="1"/>
    <col min="14571" max="14571" width="4.1796875" style="162" customWidth="1"/>
    <col min="14572" max="14572" width="2.54296875" style="162" customWidth="1"/>
    <col min="14573" max="14573" width="2.453125" style="162" customWidth="1"/>
    <col min="14574" max="14574" width="1.26953125" style="162" customWidth="1"/>
    <col min="14575" max="14575" width="1.81640625" style="162" customWidth="1"/>
    <col min="14576" max="14576" width="3.26953125" style="162" customWidth="1"/>
    <col min="14577" max="14577" width="10" style="162" customWidth="1"/>
    <col min="14578" max="14578" width="15.453125" style="162" customWidth="1"/>
    <col min="14579" max="14579" width="3" style="162" customWidth="1"/>
    <col min="14580" max="14580" width="2.26953125" style="162" customWidth="1"/>
    <col min="14581" max="14581" width="8.1796875" style="162" customWidth="1"/>
    <col min="14582" max="14582" width="2.453125" style="162" customWidth="1"/>
    <col min="14583" max="14583" width="3.54296875" style="162" customWidth="1"/>
    <col min="14584" max="14584" width="5.81640625" style="162" customWidth="1"/>
    <col min="14585" max="14585" width="1.1796875" style="162" customWidth="1"/>
    <col min="14586" max="14586" width="5.1796875" style="162" customWidth="1"/>
    <col min="14587" max="14587" width="3.26953125" style="162" customWidth="1"/>
    <col min="14588" max="14588" width="1.26953125" style="162" customWidth="1"/>
    <col min="14589" max="14589" width="2.26953125" style="162" customWidth="1"/>
    <col min="14590" max="14591" width="1.26953125" style="162" customWidth="1"/>
    <col min="14592" max="14592" width="11.81640625" style="162" customWidth="1"/>
    <col min="14593" max="14593" width="1.81640625" style="162" customWidth="1"/>
    <col min="14594" max="14594" width="2" style="162" customWidth="1"/>
    <col min="14595" max="14822" width="6.81640625" style="162" customWidth="1"/>
    <col min="14823" max="14824" width="1.1796875" style="162" customWidth="1"/>
    <col min="14825" max="14825" width="1.26953125" style="162" customWidth="1"/>
    <col min="14826" max="14826" width="7.26953125" style="162" customWidth="1"/>
    <col min="14827" max="14827" width="4.1796875" style="162" customWidth="1"/>
    <col min="14828" max="14828" width="2.54296875" style="162" customWidth="1"/>
    <col min="14829" max="14829" width="2.453125" style="162" customWidth="1"/>
    <col min="14830" max="14830" width="1.26953125" style="162" customWidth="1"/>
    <col min="14831" max="14831" width="1.81640625" style="162" customWidth="1"/>
    <col min="14832" max="14832" width="3.26953125" style="162" customWidth="1"/>
    <col min="14833" max="14833" width="10" style="162" customWidth="1"/>
    <col min="14834" max="14834" width="15.453125" style="162" customWidth="1"/>
    <col min="14835" max="14835" width="3" style="162" customWidth="1"/>
    <col min="14836" max="14836" width="2.26953125" style="162" customWidth="1"/>
    <col min="14837" max="14837" width="8.1796875" style="162" customWidth="1"/>
    <col min="14838" max="14838" width="2.453125" style="162" customWidth="1"/>
    <col min="14839" max="14839" width="3.54296875" style="162" customWidth="1"/>
    <col min="14840" max="14840" width="5.81640625" style="162" customWidth="1"/>
    <col min="14841" max="14841" width="1.1796875" style="162" customWidth="1"/>
    <col min="14842" max="14842" width="5.1796875" style="162" customWidth="1"/>
    <col min="14843" max="14843" width="3.26953125" style="162" customWidth="1"/>
    <col min="14844" max="14844" width="1.26953125" style="162" customWidth="1"/>
    <col min="14845" max="14845" width="2.26953125" style="162" customWidth="1"/>
    <col min="14846" max="14847" width="1.26953125" style="162" customWidth="1"/>
    <col min="14848" max="14848" width="11.81640625" style="162" customWidth="1"/>
    <col min="14849" max="14849" width="1.81640625" style="162" customWidth="1"/>
    <col min="14850" max="14850" width="2" style="162" customWidth="1"/>
    <col min="14851" max="15078" width="6.81640625" style="162" customWidth="1"/>
    <col min="15079" max="15080" width="1.1796875" style="162" customWidth="1"/>
    <col min="15081" max="15081" width="1.26953125" style="162" customWidth="1"/>
    <col min="15082" max="15082" width="7.26953125" style="162" customWidth="1"/>
    <col min="15083" max="15083" width="4.1796875" style="162" customWidth="1"/>
    <col min="15084" max="15084" width="2.54296875" style="162" customWidth="1"/>
    <col min="15085" max="15085" width="2.453125" style="162" customWidth="1"/>
    <col min="15086" max="15086" width="1.26953125" style="162" customWidth="1"/>
    <col min="15087" max="15087" width="1.81640625" style="162" customWidth="1"/>
    <col min="15088" max="15088" width="3.26953125" style="162" customWidth="1"/>
    <col min="15089" max="15089" width="10" style="162" customWidth="1"/>
    <col min="15090" max="15090" width="15.453125" style="162" customWidth="1"/>
    <col min="15091" max="15091" width="3" style="162" customWidth="1"/>
    <col min="15092" max="15092" width="2.26953125" style="162" customWidth="1"/>
    <col min="15093" max="15093" width="8.1796875" style="162" customWidth="1"/>
    <col min="15094" max="15094" width="2.453125" style="162" customWidth="1"/>
    <col min="15095" max="15095" width="3.54296875" style="162" customWidth="1"/>
    <col min="15096" max="15096" width="5.81640625" style="162" customWidth="1"/>
    <col min="15097" max="15097" width="1.1796875" style="162" customWidth="1"/>
    <col min="15098" max="15098" width="5.1796875" style="162" customWidth="1"/>
    <col min="15099" max="15099" width="3.26953125" style="162" customWidth="1"/>
    <col min="15100" max="15100" width="1.26953125" style="162" customWidth="1"/>
    <col min="15101" max="15101" width="2.26953125" style="162" customWidth="1"/>
    <col min="15102" max="15103" width="1.26953125" style="162" customWidth="1"/>
    <col min="15104" max="15104" width="11.81640625" style="162" customWidth="1"/>
    <col min="15105" max="15105" width="1.81640625" style="162" customWidth="1"/>
    <col min="15106" max="15106" width="2" style="162" customWidth="1"/>
    <col min="15107" max="15334" width="6.81640625" style="162" customWidth="1"/>
    <col min="15335" max="15336" width="1.1796875" style="162" customWidth="1"/>
    <col min="15337" max="15337" width="1.26953125" style="162" customWidth="1"/>
    <col min="15338" max="15338" width="7.26953125" style="162" customWidth="1"/>
    <col min="15339" max="15339" width="4.1796875" style="162" customWidth="1"/>
    <col min="15340" max="15340" width="2.54296875" style="162" customWidth="1"/>
    <col min="15341" max="15341" width="2.453125" style="162" customWidth="1"/>
    <col min="15342" max="15342" width="1.26953125" style="162" customWidth="1"/>
    <col min="15343" max="15343" width="1.81640625" style="162" customWidth="1"/>
    <col min="15344" max="15344" width="3.26953125" style="162" customWidth="1"/>
    <col min="15345" max="15345" width="10" style="162" customWidth="1"/>
    <col min="15346" max="15346" width="15.453125" style="162" customWidth="1"/>
    <col min="15347" max="15347" width="3" style="162" customWidth="1"/>
    <col min="15348" max="15348" width="2.26953125" style="162" customWidth="1"/>
    <col min="15349" max="15349" width="8.1796875" style="162" customWidth="1"/>
    <col min="15350" max="15350" width="2.453125" style="162" customWidth="1"/>
    <col min="15351" max="15351" width="3.54296875" style="162" customWidth="1"/>
    <col min="15352" max="15352" width="5.81640625" style="162" customWidth="1"/>
    <col min="15353" max="15353" width="1.1796875" style="162" customWidth="1"/>
    <col min="15354" max="15354" width="5.1796875" style="162" customWidth="1"/>
    <col min="15355" max="15355" width="3.26953125" style="162" customWidth="1"/>
    <col min="15356" max="15356" width="1.26953125" style="162" customWidth="1"/>
    <col min="15357" max="15357" width="2.26953125" style="162" customWidth="1"/>
    <col min="15358" max="15359" width="1.26953125" style="162" customWidth="1"/>
    <col min="15360" max="15360" width="11.81640625" style="162" customWidth="1"/>
    <col min="15361" max="15361" width="1.81640625" style="162" customWidth="1"/>
    <col min="15362" max="15362" width="2" style="162" customWidth="1"/>
    <col min="15363" max="15590" width="6.81640625" style="162" customWidth="1"/>
    <col min="15591" max="15592" width="1.1796875" style="162" customWidth="1"/>
    <col min="15593" max="15593" width="1.26953125" style="162" customWidth="1"/>
    <col min="15594" max="15594" width="7.26953125" style="162" customWidth="1"/>
    <col min="15595" max="15595" width="4.1796875" style="162" customWidth="1"/>
    <col min="15596" max="15596" width="2.54296875" style="162" customWidth="1"/>
    <col min="15597" max="15597" width="2.453125" style="162" customWidth="1"/>
    <col min="15598" max="15598" width="1.26953125" style="162" customWidth="1"/>
    <col min="15599" max="15599" width="1.81640625" style="162" customWidth="1"/>
    <col min="15600" max="15600" width="3.26953125" style="162" customWidth="1"/>
    <col min="15601" max="15601" width="10" style="162" customWidth="1"/>
    <col min="15602" max="15602" width="15.453125" style="162" customWidth="1"/>
    <col min="15603" max="15603" width="3" style="162" customWidth="1"/>
    <col min="15604" max="15604" width="2.26953125" style="162" customWidth="1"/>
    <col min="15605" max="15605" width="8.1796875" style="162" customWidth="1"/>
    <col min="15606" max="15606" width="2.453125" style="162" customWidth="1"/>
    <col min="15607" max="15607" width="3.54296875" style="162" customWidth="1"/>
    <col min="15608" max="15608" width="5.81640625" style="162" customWidth="1"/>
    <col min="15609" max="15609" width="1.1796875" style="162" customWidth="1"/>
    <col min="15610" max="15610" width="5.1796875" style="162" customWidth="1"/>
    <col min="15611" max="15611" width="3.26953125" style="162" customWidth="1"/>
    <col min="15612" max="15612" width="1.26953125" style="162" customWidth="1"/>
    <col min="15613" max="15613" width="2.26953125" style="162" customWidth="1"/>
    <col min="15614" max="15615" width="1.26953125" style="162" customWidth="1"/>
    <col min="15616" max="15616" width="11.81640625" style="162" customWidth="1"/>
    <col min="15617" max="15617" width="1.81640625" style="162" customWidth="1"/>
    <col min="15618" max="15618" width="2" style="162" customWidth="1"/>
    <col min="15619" max="15846" width="6.81640625" style="162" customWidth="1"/>
    <col min="15847" max="15848" width="1.1796875" style="162" customWidth="1"/>
    <col min="15849" max="15849" width="1.26953125" style="162" customWidth="1"/>
    <col min="15850" max="15850" width="7.26953125" style="162" customWidth="1"/>
    <col min="15851" max="15851" width="4.1796875" style="162" customWidth="1"/>
    <col min="15852" max="15852" width="2.54296875" style="162" customWidth="1"/>
    <col min="15853" max="15853" width="2.453125" style="162" customWidth="1"/>
    <col min="15854" max="15854" width="1.26953125" style="162" customWidth="1"/>
    <col min="15855" max="15855" width="1.81640625" style="162" customWidth="1"/>
    <col min="15856" max="15856" width="3.26953125" style="162" customWidth="1"/>
    <col min="15857" max="15857" width="10" style="162" customWidth="1"/>
    <col min="15858" max="15858" width="15.453125" style="162" customWidth="1"/>
    <col min="15859" max="15859" width="3" style="162" customWidth="1"/>
    <col min="15860" max="15860" width="2.26953125" style="162" customWidth="1"/>
    <col min="15861" max="15861" width="8.1796875" style="162" customWidth="1"/>
    <col min="15862" max="15862" width="2.453125" style="162" customWidth="1"/>
    <col min="15863" max="15863" width="3.54296875" style="162" customWidth="1"/>
    <col min="15864" max="15864" width="5.81640625" style="162" customWidth="1"/>
    <col min="15865" max="15865" width="1.1796875" style="162" customWidth="1"/>
    <col min="15866" max="15866" width="5.1796875" style="162" customWidth="1"/>
    <col min="15867" max="15867" width="3.26953125" style="162" customWidth="1"/>
    <col min="15868" max="15868" width="1.26953125" style="162" customWidth="1"/>
    <col min="15869" max="15869" width="2.26953125" style="162" customWidth="1"/>
    <col min="15870" max="15871" width="1.26953125" style="162" customWidth="1"/>
    <col min="15872" max="15872" width="11.81640625" style="162" customWidth="1"/>
    <col min="15873" max="15873" width="1.81640625" style="162" customWidth="1"/>
    <col min="15874" max="15874" width="2" style="162" customWidth="1"/>
    <col min="15875" max="16102" width="6.81640625" style="162" customWidth="1"/>
    <col min="16103" max="16104" width="1.1796875" style="162" customWidth="1"/>
    <col min="16105" max="16105" width="1.26953125" style="162" customWidth="1"/>
    <col min="16106" max="16106" width="7.26953125" style="162" customWidth="1"/>
    <col min="16107" max="16107" width="4.1796875" style="162" customWidth="1"/>
    <col min="16108" max="16108" width="2.54296875" style="162" customWidth="1"/>
    <col min="16109" max="16109" width="2.453125" style="162" customWidth="1"/>
    <col min="16110" max="16110" width="1.26953125" style="162" customWidth="1"/>
    <col min="16111" max="16111" width="1.81640625" style="162" customWidth="1"/>
    <col min="16112" max="16112" width="3.26953125" style="162" customWidth="1"/>
    <col min="16113" max="16113" width="10" style="162" customWidth="1"/>
    <col min="16114" max="16114" width="15.453125" style="162" customWidth="1"/>
    <col min="16115" max="16115" width="3" style="162" customWidth="1"/>
    <col min="16116" max="16116" width="2.26953125" style="162" customWidth="1"/>
    <col min="16117" max="16117" width="8.1796875" style="162" customWidth="1"/>
    <col min="16118" max="16118" width="2.453125" style="162" customWidth="1"/>
    <col min="16119" max="16119" width="3.54296875" style="162" customWidth="1"/>
    <col min="16120" max="16120" width="5.81640625" style="162" customWidth="1"/>
    <col min="16121" max="16121" width="1.1796875" style="162" customWidth="1"/>
    <col min="16122" max="16122" width="5.1796875" style="162" customWidth="1"/>
    <col min="16123" max="16123" width="3.26953125" style="162" customWidth="1"/>
    <col min="16124" max="16124" width="1.26953125" style="162" customWidth="1"/>
    <col min="16125" max="16125" width="2.26953125" style="162" customWidth="1"/>
    <col min="16126" max="16127" width="1.26953125" style="162" customWidth="1"/>
    <col min="16128" max="16128" width="11.81640625" style="162" customWidth="1"/>
    <col min="16129" max="16129" width="1.81640625" style="162" customWidth="1"/>
    <col min="16130" max="16130" width="2" style="162" customWidth="1"/>
    <col min="16131" max="16384" width="6.81640625" style="162" customWidth="1"/>
  </cols>
  <sheetData>
    <row r="1" spans="2:21" ht="9" customHeight="1" x14ac:dyDescent="0.25"/>
    <row r="2" spans="2:21" ht="12.75" customHeight="1" x14ac:dyDescent="0.25">
      <c r="C2" s="293"/>
      <c r="D2" s="293"/>
      <c r="E2" s="294"/>
      <c r="F2" s="294"/>
      <c r="G2" s="294"/>
      <c r="I2" s="295"/>
      <c r="J2" s="295"/>
      <c r="K2" s="295"/>
    </row>
    <row r="3" spans="2:21" ht="11.25" customHeight="1" x14ac:dyDescent="0.25"/>
    <row r="4" spans="2:21" ht="12.75" customHeight="1" x14ac:dyDescent="0.25">
      <c r="K4" s="290" t="s">
        <v>37</v>
      </c>
      <c r="L4" s="290"/>
      <c r="M4" s="290"/>
      <c r="N4" s="290"/>
      <c r="O4" s="290"/>
      <c r="P4" s="290"/>
      <c r="Q4" s="290"/>
      <c r="R4" s="290"/>
      <c r="S4" s="290"/>
      <c r="T4" s="290"/>
    </row>
    <row r="5" spans="2:21" ht="9" customHeight="1" x14ac:dyDescent="0.25"/>
    <row r="6" spans="2:21" ht="12.75" customHeight="1" x14ac:dyDescent="0.25">
      <c r="K6" s="291" t="s">
        <v>38</v>
      </c>
      <c r="L6" s="291"/>
      <c r="M6" s="291"/>
      <c r="N6" s="291"/>
      <c r="O6" s="291"/>
      <c r="P6" s="291"/>
      <c r="Q6" s="291"/>
      <c r="R6" s="291"/>
      <c r="S6" s="291"/>
      <c r="T6" s="291"/>
    </row>
    <row r="7" spans="2:21" ht="31.5" customHeight="1" x14ac:dyDescent="0.25"/>
    <row r="8" spans="2:21" ht="12.75" customHeight="1" x14ac:dyDescent="0.25">
      <c r="B8" s="292" t="s">
        <v>83</v>
      </c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292"/>
      <c r="R8" s="292"/>
      <c r="S8" s="292"/>
      <c r="T8" s="292"/>
      <c r="U8" s="292"/>
    </row>
    <row r="9" spans="2:21" ht="9" customHeight="1" x14ac:dyDescent="0.25"/>
    <row r="10" spans="2:21" ht="15.75" customHeight="1" x14ac:dyDescent="0.25">
      <c r="B10" s="292" t="s">
        <v>40</v>
      </c>
      <c r="C10" s="292"/>
      <c r="D10" s="292"/>
      <c r="E10" s="292"/>
      <c r="F10" s="292"/>
      <c r="G10" s="292"/>
      <c r="H10" s="292"/>
      <c r="I10" s="292"/>
      <c r="J10" s="292"/>
      <c r="K10" s="292"/>
    </row>
    <row r="11" spans="2:21" ht="16.5" customHeight="1" x14ac:dyDescent="0.25"/>
    <row r="12" spans="2:21" ht="18.75" customHeight="1" x14ac:dyDescent="0.25">
      <c r="D12" s="283" t="s">
        <v>41</v>
      </c>
      <c r="E12" s="283"/>
      <c r="F12" s="283"/>
      <c r="G12" s="283"/>
      <c r="H12" s="283"/>
      <c r="I12" s="283"/>
      <c r="N12" s="283"/>
      <c r="O12" s="283"/>
      <c r="P12" s="283"/>
      <c r="R12" s="291" t="s">
        <v>42</v>
      </c>
      <c r="S12" s="291"/>
      <c r="T12" s="291"/>
      <c r="U12" s="291"/>
    </row>
    <row r="13" spans="2:21" ht="3.75" customHeight="1" x14ac:dyDescent="0.25"/>
    <row r="14" spans="2:21" ht="16.5" customHeight="1" x14ac:dyDescent="0.25">
      <c r="D14" s="288" t="s">
        <v>43</v>
      </c>
      <c r="E14" s="288"/>
      <c r="F14" s="288"/>
      <c r="G14" s="288"/>
      <c r="H14" s="288"/>
      <c r="I14" s="288"/>
      <c r="J14" s="288"/>
      <c r="K14" s="288"/>
      <c r="L14" s="288"/>
      <c r="O14" s="163"/>
      <c r="T14" s="289">
        <v>23</v>
      </c>
      <c r="U14" s="289"/>
    </row>
    <row r="15" spans="2:21" ht="3.75" customHeight="1" x14ac:dyDescent="0.25"/>
    <row r="16" spans="2:21" ht="16.5" customHeight="1" x14ac:dyDescent="0.25">
      <c r="D16" s="288" t="s">
        <v>44</v>
      </c>
      <c r="E16" s="288"/>
      <c r="F16" s="288"/>
      <c r="G16" s="288"/>
      <c r="H16" s="288"/>
      <c r="I16" s="288"/>
      <c r="J16" s="288"/>
      <c r="K16" s="288"/>
      <c r="L16" s="288"/>
      <c r="O16" s="163"/>
      <c r="T16" s="289">
        <v>419</v>
      </c>
      <c r="U16" s="289"/>
    </row>
    <row r="17" spans="3:21" ht="6.75" customHeight="1" x14ac:dyDescent="0.25"/>
    <row r="18" spans="3:21" ht="14.25" customHeight="1" x14ac:dyDescent="0.25">
      <c r="C18" s="283" t="s">
        <v>45</v>
      </c>
      <c r="D18" s="283"/>
      <c r="E18" s="283"/>
      <c r="F18" s="283"/>
      <c r="G18" s="284" t="s">
        <v>46</v>
      </c>
      <c r="H18" s="284"/>
      <c r="I18" s="284"/>
      <c r="J18" s="284"/>
      <c r="K18" s="284"/>
      <c r="L18" s="284"/>
      <c r="S18" s="285">
        <v>442</v>
      </c>
      <c r="T18" s="285"/>
      <c r="U18" s="285"/>
    </row>
    <row r="19" spans="3:21" ht="8.25" customHeight="1" x14ac:dyDescent="0.25"/>
    <row r="20" spans="3:21" ht="3.75" customHeight="1" x14ac:dyDescent="0.25"/>
    <row r="21" spans="3:21" ht="16.5" customHeight="1" x14ac:dyDescent="0.25">
      <c r="D21" s="288" t="s">
        <v>47</v>
      </c>
      <c r="E21" s="288"/>
      <c r="F21" s="288"/>
      <c r="G21" s="288"/>
      <c r="H21" s="288"/>
      <c r="I21" s="288"/>
      <c r="J21" s="288"/>
      <c r="K21" s="288"/>
      <c r="L21" s="288"/>
      <c r="O21" s="163"/>
      <c r="T21" s="289">
        <v>1</v>
      </c>
      <c r="U21" s="289"/>
    </row>
    <row r="22" spans="3:21" ht="3.75" customHeight="1" x14ac:dyDescent="0.25"/>
    <row r="23" spans="3:21" ht="16.5" customHeight="1" x14ac:dyDescent="0.25">
      <c r="D23" s="288" t="s">
        <v>47</v>
      </c>
      <c r="E23" s="288"/>
      <c r="F23" s="288"/>
      <c r="G23" s="288"/>
      <c r="H23" s="288"/>
      <c r="I23" s="288"/>
      <c r="J23" s="288"/>
      <c r="K23" s="288"/>
      <c r="L23" s="288"/>
      <c r="O23" s="163"/>
      <c r="T23" s="289">
        <v>85</v>
      </c>
      <c r="U23" s="289"/>
    </row>
    <row r="24" spans="3:21" ht="3.75" customHeight="1" x14ac:dyDescent="0.25"/>
    <row r="25" spans="3:21" ht="16.5" customHeight="1" x14ac:dyDescent="0.25">
      <c r="D25" s="288" t="s">
        <v>47</v>
      </c>
      <c r="E25" s="288"/>
      <c r="F25" s="288"/>
      <c r="G25" s="288"/>
      <c r="H25" s="288"/>
      <c r="I25" s="288"/>
      <c r="J25" s="288"/>
      <c r="K25" s="288"/>
      <c r="L25" s="288"/>
      <c r="O25" s="163"/>
      <c r="T25" s="289">
        <v>1</v>
      </c>
      <c r="U25" s="289"/>
    </row>
    <row r="26" spans="3:21" ht="3.75" customHeight="1" x14ac:dyDescent="0.25"/>
    <row r="27" spans="3:21" ht="16.5" customHeight="1" x14ac:dyDescent="0.25">
      <c r="D27" s="288" t="s">
        <v>47</v>
      </c>
      <c r="E27" s="288"/>
      <c r="F27" s="288"/>
      <c r="G27" s="288"/>
      <c r="H27" s="288"/>
      <c r="I27" s="288"/>
      <c r="J27" s="288"/>
      <c r="K27" s="288"/>
      <c r="L27" s="288"/>
      <c r="O27" s="163"/>
      <c r="T27" s="289">
        <v>1</v>
      </c>
      <c r="U27" s="289"/>
    </row>
    <row r="28" spans="3:21" ht="3.75" customHeight="1" x14ac:dyDescent="0.25"/>
    <row r="29" spans="3:21" ht="16.5" customHeight="1" x14ac:dyDescent="0.25">
      <c r="D29" s="288" t="s">
        <v>47</v>
      </c>
      <c r="E29" s="288"/>
      <c r="F29" s="288"/>
      <c r="G29" s="288"/>
      <c r="H29" s="288"/>
      <c r="I29" s="288"/>
      <c r="J29" s="288"/>
      <c r="K29" s="288"/>
      <c r="L29" s="288"/>
      <c r="O29" s="163"/>
      <c r="T29" s="289">
        <v>1</v>
      </c>
      <c r="U29" s="289"/>
    </row>
    <row r="30" spans="3:21" ht="3.75" customHeight="1" x14ac:dyDescent="0.25"/>
    <row r="31" spans="3:21" ht="16.5" customHeight="1" x14ac:dyDescent="0.25">
      <c r="D31" s="288" t="s">
        <v>47</v>
      </c>
      <c r="E31" s="288"/>
      <c r="F31" s="288"/>
      <c r="G31" s="288"/>
      <c r="H31" s="288"/>
      <c r="I31" s="288"/>
      <c r="J31" s="288"/>
      <c r="K31" s="288"/>
      <c r="L31" s="288"/>
      <c r="O31" s="163"/>
      <c r="T31" s="289">
        <v>2</v>
      </c>
      <c r="U31" s="289"/>
    </row>
    <row r="32" spans="3:21" ht="3.75" customHeight="1" x14ac:dyDescent="0.25"/>
    <row r="33" spans="4:21" ht="16.5" customHeight="1" x14ac:dyDescent="0.25">
      <c r="D33" s="288" t="s">
        <v>47</v>
      </c>
      <c r="E33" s="288"/>
      <c r="F33" s="288"/>
      <c r="G33" s="288"/>
      <c r="H33" s="288"/>
      <c r="I33" s="288"/>
      <c r="J33" s="288"/>
      <c r="K33" s="288"/>
      <c r="L33" s="288"/>
      <c r="O33" s="163"/>
      <c r="T33" s="289">
        <v>1</v>
      </c>
      <c r="U33" s="289"/>
    </row>
    <row r="34" spans="4:21" ht="3.75" customHeight="1" x14ac:dyDescent="0.25"/>
    <row r="35" spans="4:21" ht="16.5" customHeight="1" x14ac:dyDescent="0.25">
      <c r="D35" s="288" t="s">
        <v>47</v>
      </c>
      <c r="E35" s="288"/>
      <c r="F35" s="288"/>
      <c r="G35" s="288"/>
      <c r="H35" s="288"/>
      <c r="I35" s="288"/>
      <c r="J35" s="288"/>
      <c r="K35" s="288"/>
      <c r="L35" s="288"/>
      <c r="O35" s="163"/>
      <c r="T35" s="289">
        <v>1</v>
      </c>
      <c r="U35" s="289"/>
    </row>
    <row r="36" spans="4:21" ht="3.75" customHeight="1" x14ac:dyDescent="0.25"/>
    <row r="37" spans="4:21" ht="16.5" customHeight="1" x14ac:dyDescent="0.25">
      <c r="D37" s="288" t="s">
        <v>47</v>
      </c>
      <c r="E37" s="288"/>
      <c r="F37" s="288"/>
      <c r="G37" s="288"/>
      <c r="H37" s="288"/>
      <c r="I37" s="288"/>
      <c r="J37" s="288"/>
      <c r="K37" s="288"/>
      <c r="L37" s="288"/>
      <c r="O37" s="163"/>
      <c r="T37" s="289">
        <v>10</v>
      </c>
      <c r="U37" s="289"/>
    </row>
    <row r="38" spans="4:21" ht="3.75" customHeight="1" x14ac:dyDescent="0.25"/>
    <row r="39" spans="4:21" ht="16.5" customHeight="1" x14ac:dyDescent="0.25">
      <c r="D39" s="288" t="s">
        <v>47</v>
      </c>
      <c r="E39" s="288"/>
      <c r="F39" s="288"/>
      <c r="G39" s="288"/>
      <c r="H39" s="288"/>
      <c r="I39" s="288"/>
      <c r="J39" s="288"/>
      <c r="K39" s="288"/>
      <c r="L39" s="288"/>
      <c r="O39" s="163"/>
      <c r="T39" s="289">
        <v>1</v>
      </c>
      <c r="U39" s="289"/>
    </row>
    <row r="40" spans="4:21" ht="3.75" customHeight="1" x14ac:dyDescent="0.25"/>
    <row r="41" spans="4:21" ht="16.5" customHeight="1" x14ac:dyDescent="0.25">
      <c r="D41" s="288" t="s">
        <v>47</v>
      </c>
      <c r="E41" s="288"/>
      <c r="F41" s="288"/>
      <c r="G41" s="288"/>
      <c r="H41" s="288"/>
      <c r="I41" s="288"/>
      <c r="J41" s="288"/>
      <c r="K41" s="288"/>
      <c r="L41" s="288"/>
      <c r="O41" s="163"/>
      <c r="T41" s="289">
        <v>1</v>
      </c>
      <c r="U41" s="289"/>
    </row>
    <row r="42" spans="4:21" ht="3.75" customHeight="1" x14ac:dyDescent="0.25"/>
    <row r="43" spans="4:21" ht="16.5" customHeight="1" x14ac:dyDescent="0.25">
      <c r="D43" s="288" t="s">
        <v>47</v>
      </c>
      <c r="E43" s="288"/>
      <c r="F43" s="288"/>
      <c r="G43" s="288"/>
      <c r="H43" s="288"/>
      <c r="I43" s="288"/>
      <c r="J43" s="288"/>
      <c r="K43" s="288"/>
      <c r="L43" s="288"/>
      <c r="O43" s="163"/>
      <c r="T43" s="289">
        <v>1</v>
      </c>
      <c r="U43" s="289"/>
    </row>
    <row r="44" spans="4:21" ht="3.75" customHeight="1" x14ac:dyDescent="0.25"/>
    <row r="45" spans="4:21" ht="16.5" customHeight="1" x14ac:dyDescent="0.25">
      <c r="D45" s="288" t="s">
        <v>47</v>
      </c>
      <c r="E45" s="288"/>
      <c r="F45" s="288"/>
      <c r="G45" s="288"/>
      <c r="H45" s="288"/>
      <c r="I45" s="288"/>
      <c r="J45" s="288"/>
      <c r="K45" s="288"/>
      <c r="L45" s="288"/>
      <c r="O45" s="163"/>
      <c r="T45" s="289">
        <v>1</v>
      </c>
      <c r="U45" s="289"/>
    </row>
    <row r="46" spans="4:21" ht="3.75" customHeight="1" x14ac:dyDescent="0.25"/>
    <row r="47" spans="4:21" ht="16.5" customHeight="1" x14ac:dyDescent="0.25">
      <c r="D47" s="288" t="s">
        <v>47</v>
      </c>
      <c r="E47" s="288"/>
      <c r="F47" s="288"/>
      <c r="G47" s="288"/>
      <c r="H47" s="288"/>
      <c r="I47" s="288"/>
      <c r="J47" s="288"/>
      <c r="K47" s="288"/>
      <c r="L47" s="288"/>
      <c r="O47" s="163"/>
      <c r="T47" s="289">
        <v>1</v>
      </c>
      <c r="U47" s="289"/>
    </row>
    <row r="48" spans="4:21" ht="3.75" customHeight="1" x14ac:dyDescent="0.25"/>
    <row r="49" spans="4:21" ht="16.5" customHeight="1" x14ac:dyDescent="0.25">
      <c r="D49" s="288" t="s">
        <v>47</v>
      </c>
      <c r="E49" s="288"/>
      <c r="F49" s="288"/>
      <c r="G49" s="288"/>
      <c r="H49" s="288"/>
      <c r="I49" s="288"/>
      <c r="J49" s="288"/>
      <c r="K49" s="288"/>
      <c r="L49" s="288"/>
      <c r="O49" s="163"/>
      <c r="T49" s="289">
        <v>1</v>
      </c>
      <c r="U49" s="289"/>
    </row>
    <row r="50" spans="4:21" ht="3.75" customHeight="1" x14ac:dyDescent="0.25"/>
    <row r="51" spans="4:21" ht="16.5" customHeight="1" x14ac:dyDescent="0.25">
      <c r="D51" s="288" t="s">
        <v>47</v>
      </c>
      <c r="E51" s="288"/>
      <c r="F51" s="288"/>
      <c r="G51" s="288"/>
      <c r="H51" s="288"/>
      <c r="I51" s="288"/>
      <c r="J51" s="288"/>
      <c r="K51" s="288"/>
      <c r="L51" s="288"/>
      <c r="O51" s="163"/>
      <c r="T51" s="289">
        <v>1</v>
      </c>
      <c r="U51" s="289"/>
    </row>
    <row r="52" spans="4:21" ht="3.75" customHeight="1" x14ac:dyDescent="0.25"/>
    <row r="53" spans="4:21" ht="16.5" customHeight="1" x14ac:dyDescent="0.25">
      <c r="D53" s="288" t="s">
        <v>48</v>
      </c>
      <c r="E53" s="288"/>
      <c r="F53" s="288"/>
      <c r="G53" s="288"/>
      <c r="H53" s="288"/>
      <c r="I53" s="288"/>
      <c r="J53" s="288"/>
      <c r="K53" s="288"/>
      <c r="L53" s="288"/>
      <c r="O53" s="163"/>
      <c r="T53" s="289">
        <v>1</v>
      </c>
      <c r="U53" s="289"/>
    </row>
    <row r="54" spans="4:21" ht="3.75" customHeight="1" x14ac:dyDescent="0.25"/>
    <row r="55" spans="4:21" ht="16.5" customHeight="1" x14ac:dyDescent="0.25">
      <c r="D55" s="288" t="s">
        <v>47</v>
      </c>
      <c r="E55" s="288"/>
      <c r="F55" s="288"/>
      <c r="G55" s="288"/>
      <c r="H55" s="288"/>
      <c r="I55" s="288"/>
      <c r="J55" s="288"/>
      <c r="K55" s="288"/>
      <c r="L55" s="288"/>
      <c r="O55" s="163"/>
      <c r="T55" s="289">
        <v>1</v>
      </c>
      <c r="U55" s="289"/>
    </row>
    <row r="56" spans="4:21" ht="3.75" customHeight="1" x14ac:dyDescent="0.25"/>
    <row r="57" spans="4:21" ht="16.5" customHeight="1" x14ac:dyDescent="0.25">
      <c r="D57" s="288" t="s">
        <v>49</v>
      </c>
      <c r="E57" s="288"/>
      <c r="F57" s="288"/>
      <c r="G57" s="288"/>
      <c r="H57" s="288"/>
      <c r="I57" s="288"/>
      <c r="J57" s="288"/>
      <c r="K57" s="288"/>
      <c r="L57" s="288"/>
      <c r="O57" s="163"/>
      <c r="T57" s="289">
        <v>1</v>
      </c>
      <c r="U57" s="289"/>
    </row>
    <row r="58" spans="4:21" ht="3.75" customHeight="1" x14ac:dyDescent="0.25"/>
    <row r="59" spans="4:21" ht="16.5" customHeight="1" x14ac:dyDescent="0.25">
      <c r="D59" s="288" t="s">
        <v>47</v>
      </c>
      <c r="E59" s="288"/>
      <c r="F59" s="288"/>
      <c r="G59" s="288"/>
      <c r="H59" s="288"/>
      <c r="I59" s="288"/>
      <c r="J59" s="288"/>
      <c r="K59" s="288"/>
      <c r="L59" s="288"/>
      <c r="O59" s="163"/>
      <c r="T59" s="289">
        <v>1</v>
      </c>
      <c r="U59" s="289"/>
    </row>
    <row r="60" spans="4:21" ht="3.75" customHeight="1" x14ac:dyDescent="0.25"/>
    <row r="61" spans="4:21" ht="16.5" customHeight="1" x14ac:dyDescent="0.25">
      <c r="D61" s="288" t="s">
        <v>49</v>
      </c>
      <c r="E61" s="288"/>
      <c r="F61" s="288"/>
      <c r="G61" s="288"/>
      <c r="H61" s="288"/>
      <c r="I61" s="288"/>
      <c r="J61" s="288"/>
      <c r="K61" s="288"/>
      <c r="L61" s="288"/>
      <c r="O61" s="163"/>
      <c r="T61" s="289">
        <v>1</v>
      </c>
      <c r="U61" s="289"/>
    </row>
    <row r="62" spans="4:21" ht="3.75" customHeight="1" x14ac:dyDescent="0.25"/>
    <row r="63" spans="4:21" ht="16.5" customHeight="1" x14ac:dyDescent="0.25">
      <c r="D63" s="288" t="s">
        <v>49</v>
      </c>
      <c r="E63" s="288"/>
      <c r="F63" s="288"/>
      <c r="G63" s="288"/>
      <c r="H63" s="288"/>
      <c r="I63" s="288"/>
      <c r="J63" s="288"/>
      <c r="K63" s="288"/>
      <c r="L63" s="288"/>
      <c r="O63" s="163"/>
      <c r="T63" s="289">
        <v>30</v>
      </c>
      <c r="U63" s="289"/>
    </row>
    <row r="64" spans="4:21" ht="3.75" customHeight="1" x14ac:dyDescent="0.25"/>
    <row r="65" spans="4:21" ht="16.5" customHeight="1" x14ac:dyDescent="0.25">
      <c r="D65" s="288" t="s">
        <v>49</v>
      </c>
      <c r="E65" s="288"/>
      <c r="F65" s="288"/>
      <c r="G65" s="288"/>
      <c r="H65" s="288"/>
      <c r="I65" s="288"/>
      <c r="J65" s="288"/>
      <c r="K65" s="288"/>
      <c r="L65" s="288"/>
      <c r="O65" s="163"/>
      <c r="T65" s="289">
        <v>1</v>
      </c>
      <c r="U65" s="289"/>
    </row>
    <row r="66" spans="4:21" ht="3.75" customHeight="1" x14ac:dyDescent="0.25"/>
    <row r="67" spans="4:21" ht="16.5" customHeight="1" x14ac:dyDescent="0.25">
      <c r="D67" s="288" t="s">
        <v>49</v>
      </c>
      <c r="E67" s="288"/>
      <c r="F67" s="288"/>
      <c r="G67" s="288"/>
      <c r="H67" s="288"/>
      <c r="I67" s="288"/>
      <c r="J67" s="288"/>
      <c r="K67" s="288"/>
      <c r="L67" s="288"/>
      <c r="O67" s="163"/>
      <c r="T67" s="289">
        <v>1</v>
      </c>
      <c r="U67" s="289"/>
    </row>
    <row r="68" spans="4:21" ht="3.75" customHeight="1" x14ac:dyDescent="0.25"/>
    <row r="69" spans="4:21" ht="16.5" customHeight="1" x14ac:dyDescent="0.25">
      <c r="D69" s="288" t="s">
        <v>49</v>
      </c>
      <c r="E69" s="288"/>
      <c r="F69" s="288"/>
      <c r="G69" s="288"/>
      <c r="H69" s="288"/>
      <c r="I69" s="288"/>
      <c r="J69" s="288"/>
      <c r="K69" s="288"/>
      <c r="L69" s="288"/>
      <c r="O69" s="163"/>
      <c r="T69" s="289">
        <v>1</v>
      </c>
      <c r="U69" s="289"/>
    </row>
    <row r="70" spans="4:21" ht="3.75" customHeight="1" x14ac:dyDescent="0.25"/>
    <row r="71" spans="4:21" ht="16.5" customHeight="1" x14ac:dyDescent="0.25">
      <c r="D71" s="288" t="s">
        <v>49</v>
      </c>
      <c r="E71" s="288"/>
      <c r="F71" s="288"/>
      <c r="G71" s="288"/>
      <c r="H71" s="288"/>
      <c r="I71" s="288"/>
      <c r="J71" s="288"/>
      <c r="K71" s="288"/>
      <c r="L71" s="288"/>
      <c r="O71" s="163"/>
      <c r="T71" s="289">
        <v>1</v>
      </c>
      <c r="U71" s="289"/>
    </row>
    <row r="72" spans="4:21" ht="3.75" customHeight="1" x14ac:dyDescent="0.25"/>
    <row r="73" spans="4:21" ht="16.5" customHeight="1" x14ac:dyDescent="0.25">
      <c r="D73" s="288" t="s">
        <v>49</v>
      </c>
      <c r="E73" s="288"/>
      <c r="F73" s="288"/>
      <c r="G73" s="288"/>
      <c r="H73" s="288"/>
      <c r="I73" s="288"/>
      <c r="J73" s="288"/>
      <c r="K73" s="288"/>
      <c r="L73" s="288"/>
      <c r="O73" s="163"/>
      <c r="T73" s="289">
        <v>1</v>
      </c>
      <c r="U73" s="289"/>
    </row>
    <row r="74" spans="4:21" ht="3.75" customHeight="1" x14ac:dyDescent="0.25"/>
    <row r="75" spans="4:21" ht="16.5" customHeight="1" x14ac:dyDescent="0.25">
      <c r="D75" s="288" t="s">
        <v>49</v>
      </c>
      <c r="E75" s="288"/>
      <c r="F75" s="288"/>
      <c r="G75" s="288"/>
      <c r="H75" s="288"/>
      <c r="I75" s="288"/>
      <c r="J75" s="288"/>
      <c r="K75" s="288"/>
      <c r="L75" s="288"/>
      <c r="O75" s="163"/>
      <c r="T75" s="289">
        <v>1</v>
      </c>
      <c r="U75" s="289"/>
    </row>
    <row r="76" spans="4:21" ht="3.75" customHeight="1" x14ac:dyDescent="0.25"/>
    <row r="77" spans="4:21" ht="16.5" customHeight="1" x14ac:dyDescent="0.25">
      <c r="D77" s="288" t="s">
        <v>49</v>
      </c>
      <c r="E77" s="288"/>
      <c r="F77" s="288"/>
      <c r="G77" s="288"/>
      <c r="H77" s="288"/>
      <c r="I77" s="288"/>
      <c r="J77" s="288"/>
      <c r="K77" s="288"/>
      <c r="L77" s="288"/>
      <c r="O77" s="163"/>
      <c r="T77" s="289">
        <v>1</v>
      </c>
      <c r="U77" s="289"/>
    </row>
    <row r="78" spans="4:21" ht="5.25" customHeight="1" x14ac:dyDescent="0.25"/>
    <row r="79" spans="4:21" ht="15" customHeight="1" x14ac:dyDescent="0.25"/>
    <row r="81" spans="2:21" ht="9" customHeight="1" x14ac:dyDescent="0.25"/>
    <row r="82" spans="2:21" ht="9" customHeight="1" x14ac:dyDescent="0.25"/>
    <row r="83" spans="2:21" ht="12.75" customHeight="1" x14ac:dyDescent="0.25">
      <c r="C83" s="293"/>
      <c r="D83" s="293"/>
      <c r="E83" s="294"/>
      <c r="F83" s="294"/>
      <c r="G83" s="294"/>
      <c r="I83" s="295"/>
      <c r="J83" s="295"/>
      <c r="K83" s="295"/>
    </row>
    <row r="84" spans="2:21" ht="11.25" customHeight="1" x14ac:dyDescent="0.25"/>
    <row r="85" spans="2:21" ht="12.75" customHeight="1" x14ac:dyDescent="0.25">
      <c r="K85" s="290" t="s">
        <v>37</v>
      </c>
      <c r="L85" s="290"/>
      <c r="M85" s="290"/>
      <c r="N85" s="290"/>
      <c r="O85" s="290"/>
      <c r="P85" s="290"/>
      <c r="Q85" s="290"/>
      <c r="R85" s="290"/>
      <c r="S85" s="290"/>
      <c r="T85" s="290"/>
    </row>
    <row r="86" spans="2:21" ht="9" customHeight="1" x14ac:dyDescent="0.25"/>
    <row r="87" spans="2:21" ht="12.75" customHeight="1" x14ac:dyDescent="0.25">
      <c r="K87" s="291" t="s">
        <v>38</v>
      </c>
      <c r="L87" s="291"/>
      <c r="M87" s="291"/>
      <c r="N87" s="291"/>
      <c r="O87" s="291"/>
      <c r="P87" s="291"/>
      <c r="Q87" s="291"/>
      <c r="R87" s="291"/>
      <c r="S87" s="291"/>
      <c r="T87" s="291"/>
    </row>
    <row r="88" spans="2:21" ht="31.5" customHeight="1" x14ac:dyDescent="0.25"/>
    <row r="89" spans="2:21" ht="12.75" customHeight="1" x14ac:dyDescent="0.25">
      <c r="B89" s="292" t="s">
        <v>83</v>
      </c>
      <c r="C89" s="292"/>
      <c r="D89" s="292"/>
      <c r="E89" s="292"/>
      <c r="F89" s="292"/>
      <c r="G89" s="292"/>
      <c r="H89" s="292"/>
      <c r="I89" s="292"/>
      <c r="J89" s="292"/>
      <c r="K89" s="292"/>
      <c r="L89" s="292"/>
      <c r="M89" s="292"/>
      <c r="N89" s="292"/>
      <c r="O89" s="292"/>
      <c r="P89" s="292"/>
      <c r="Q89" s="292"/>
      <c r="R89" s="292"/>
      <c r="S89" s="292"/>
      <c r="T89" s="292"/>
      <c r="U89" s="292"/>
    </row>
    <row r="90" spans="2:21" ht="9" customHeight="1" x14ac:dyDescent="0.25"/>
    <row r="91" spans="2:21" ht="15.75" customHeight="1" x14ac:dyDescent="0.25">
      <c r="B91" s="292" t="s">
        <v>40</v>
      </c>
      <c r="C91" s="292"/>
      <c r="D91" s="292"/>
      <c r="E91" s="292"/>
      <c r="F91" s="292"/>
      <c r="G91" s="292"/>
      <c r="H91" s="292"/>
      <c r="I91" s="292"/>
      <c r="J91" s="292"/>
      <c r="K91" s="292"/>
    </row>
    <row r="92" spans="2:21" ht="16.5" customHeight="1" x14ac:dyDescent="0.25"/>
    <row r="93" spans="2:21" ht="18.75" customHeight="1" x14ac:dyDescent="0.25">
      <c r="D93" s="283" t="s">
        <v>41</v>
      </c>
      <c r="E93" s="283"/>
      <c r="F93" s="283"/>
      <c r="G93" s="283"/>
      <c r="H93" s="283"/>
      <c r="I93" s="283"/>
      <c r="N93" s="283"/>
      <c r="O93" s="283"/>
      <c r="P93" s="283"/>
      <c r="R93" s="291" t="s">
        <v>42</v>
      </c>
      <c r="S93" s="291"/>
      <c r="T93" s="291"/>
      <c r="U93" s="291"/>
    </row>
    <row r="94" spans="2:21" ht="3.75" customHeight="1" x14ac:dyDescent="0.25"/>
    <row r="95" spans="2:21" ht="16.5" customHeight="1" x14ac:dyDescent="0.25">
      <c r="D95" s="288" t="s">
        <v>49</v>
      </c>
      <c r="E95" s="288"/>
      <c r="F95" s="288"/>
      <c r="G95" s="288"/>
      <c r="H95" s="288"/>
      <c r="I95" s="288"/>
      <c r="J95" s="288"/>
      <c r="K95" s="288"/>
      <c r="L95" s="288"/>
      <c r="O95" s="163"/>
      <c r="T95" s="289">
        <v>1</v>
      </c>
      <c r="U95" s="289"/>
    </row>
    <row r="96" spans="2:21" ht="3.75" customHeight="1" x14ac:dyDescent="0.25"/>
    <row r="97" spans="4:21" ht="16.5" customHeight="1" x14ac:dyDescent="0.25">
      <c r="D97" s="288" t="s">
        <v>49</v>
      </c>
      <c r="E97" s="288"/>
      <c r="F97" s="288"/>
      <c r="G97" s="288"/>
      <c r="H97" s="288"/>
      <c r="I97" s="288"/>
      <c r="J97" s="288"/>
      <c r="K97" s="288"/>
      <c r="L97" s="288"/>
      <c r="O97" s="163"/>
      <c r="T97" s="289">
        <v>1</v>
      </c>
      <c r="U97" s="289"/>
    </row>
    <row r="98" spans="4:21" ht="3.75" customHeight="1" x14ac:dyDescent="0.25"/>
    <row r="99" spans="4:21" ht="16.5" customHeight="1" x14ac:dyDescent="0.25">
      <c r="D99" s="288" t="s">
        <v>49</v>
      </c>
      <c r="E99" s="288"/>
      <c r="F99" s="288"/>
      <c r="G99" s="288"/>
      <c r="H99" s="288"/>
      <c r="I99" s="288"/>
      <c r="J99" s="288"/>
      <c r="K99" s="288"/>
      <c r="L99" s="288"/>
      <c r="O99" s="163"/>
      <c r="T99" s="289">
        <v>1</v>
      </c>
      <c r="U99" s="289"/>
    </row>
    <row r="100" spans="4:21" ht="3.75" customHeight="1" x14ac:dyDescent="0.25"/>
    <row r="101" spans="4:21" ht="16.5" customHeight="1" x14ac:dyDescent="0.25">
      <c r="D101" s="288" t="s">
        <v>49</v>
      </c>
      <c r="E101" s="288"/>
      <c r="F101" s="288"/>
      <c r="G101" s="288"/>
      <c r="H101" s="288"/>
      <c r="I101" s="288"/>
      <c r="J101" s="288"/>
      <c r="K101" s="288"/>
      <c r="L101" s="288"/>
      <c r="O101" s="163"/>
      <c r="T101" s="289">
        <v>1</v>
      </c>
      <c r="U101" s="289"/>
    </row>
    <row r="102" spans="4:21" ht="3.75" customHeight="1" x14ac:dyDescent="0.25"/>
    <row r="103" spans="4:21" ht="16.5" customHeight="1" x14ac:dyDescent="0.25">
      <c r="D103" s="288" t="s">
        <v>49</v>
      </c>
      <c r="E103" s="288"/>
      <c r="F103" s="288"/>
      <c r="G103" s="288"/>
      <c r="H103" s="288"/>
      <c r="I103" s="288"/>
      <c r="J103" s="288"/>
      <c r="K103" s="288"/>
      <c r="L103" s="288"/>
      <c r="O103" s="163"/>
      <c r="T103" s="289">
        <v>1</v>
      </c>
      <c r="U103" s="289"/>
    </row>
    <row r="104" spans="4:21" ht="3.75" customHeight="1" x14ac:dyDescent="0.25"/>
    <row r="105" spans="4:21" ht="16.5" customHeight="1" x14ac:dyDescent="0.25">
      <c r="D105" s="288" t="s">
        <v>49</v>
      </c>
      <c r="E105" s="288"/>
      <c r="F105" s="288"/>
      <c r="G105" s="288"/>
      <c r="H105" s="288"/>
      <c r="I105" s="288"/>
      <c r="J105" s="288"/>
      <c r="K105" s="288"/>
      <c r="L105" s="288"/>
      <c r="O105" s="163"/>
      <c r="T105" s="289">
        <v>1</v>
      </c>
      <c r="U105" s="289"/>
    </row>
    <row r="106" spans="4:21" ht="3.75" customHeight="1" x14ac:dyDescent="0.25"/>
    <row r="107" spans="4:21" ht="16.5" customHeight="1" x14ac:dyDescent="0.25">
      <c r="D107" s="288" t="s">
        <v>49</v>
      </c>
      <c r="E107" s="288"/>
      <c r="F107" s="288"/>
      <c r="G107" s="288"/>
      <c r="H107" s="288"/>
      <c r="I107" s="288"/>
      <c r="J107" s="288"/>
      <c r="K107" s="288"/>
      <c r="L107" s="288"/>
      <c r="O107" s="163"/>
      <c r="T107" s="289">
        <v>1</v>
      </c>
      <c r="U107" s="289"/>
    </row>
    <row r="108" spans="4:21" ht="3.75" customHeight="1" x14ac:dyDescent="0.25"/>
    <row r="109" spans="4:21" ht="16.5" customHeight="1" x14ac:dyDescent="0.25">
      <c r="D109" s="288" t="s">
        <v>49</v>
      </c>
      <c r="E109" s="288"/>
      <c r="F109" s="288"/>
      <c r="G109" s="288"/>
      <c r="H109" s="288"/>
      <c r="I109" s="288"/>
      <c r="J109" s="288"/>
      <c r="K109" s="288"/>
      <c r="L109" s="288"/>
      <c r="O109" s="163"/>
      <c r="T109" s="289">
        <v>1</v>
      </c>
      <c r="U109" s="289"/>
    </row>
    <row r="110" spans="4:21" ht="3.75" customHeight="1" x14ac:dyDescent="0.25"/>
    <row r="111" spans="4:21" ht="16.5" customHeight="1" x14ac:dyDescent="0.25">
      <c r="D111" s="288" t="s">
        <v>49</v>
      </c>
      <c r="E111" s="288"/>
      <c r="F111" s="288"/>
      <c r="G111" s="288"/>
      <c r="H111" s="288"/>
      <c r="I111" s="288"/>
      <c r="J111" s="288"/>
      <c r="K111" s="288"/>
      <c r="L111" s="288"/>
      <c r="O111" s="163"/>
      <c r="T111" s="289">
        <v>1</v>
      </c>
      <c r="U111" s="289"/>
    </row>
    <row r="112" spans="4:21" ht="6.75" customHeight="1" x14ac:dyDescent="0.25"/>
    <row r="113" spans="3:21" ht="14.25" customHeight="1" x14ac:dyDescent="0.25">
      <c r="C113" s="283" t="s">
        <v>45</v>
      </c>
      <c r="D113" s="283"/>
      <c r="E113" s="283"/>
      <c r="F113" s="283"/>
      <c r="G113" s="284" t="s">
        <v>50</v>
      </c>
      <c r="H113" s="284"/>
      <c r="I113" s="284"/>
      <c r="J113" s="284"/>
      <c r="K113" s="284"/>
      <c r="L113" s="284"/>
      <c r="S113" s="285">
        <v>161</v>
      </c>
      <c r="T113" s="285"/>
      <c r="U113" s="285"/>
    </row>
    <row r="114" spans="3:21" ht="8.25" customHeight="1" x14ac:dyDescent="0.25"/>
    <row r="115" spans="3:21" ht="3.75" customHeight="1" x14ac:dyDescent="0.25"/>
    <row r="116" spans="3:21" ht="16.5" customHeight="1" x14ac:dyDescent="0.25">
      <c r="D116" s="288" t="s">
        <v>52</v>
      </c>
      <c r="E116" s="288"/>
      <c r="F116" s="288"/>
      <c r="G116" s="288"/>
      <c r="H116" s="288"/>
      <c r="I116" s="288"/>
      <c r="J116" s="288"/>
      <c r="K116" s="288"/>
      <c r="L116" s="288"/>
      <c r="O116" s="163"/>
      <c r="T116" s="289">
        <v>1</v>
      </c>
      <c r="U116" s="289"/>
    </row>
    <row r="117" spans="3:21" ht="3.75" customHeight="1" x14ac:dyDescent="0.25"/>
    <row r="118" spans="3:21" ht="16.5" customHeight="1" x14ac:dyDescent="0.25">
      <c r="D118" s="288" t="s">
        <v>51</v>
      </c>
      <c r="E118" s="288"/>
      <c r="F118" s="288"/>
      <c r="G118" s="288"/>
      <c r="H118" s="288"/>
      <c r="I118" s="288"/>
      <c r="J118" s="288"/>
      <c r="K118" s="288"/>
      <c r="L118" s="288"/>
      <c r="O118" s="163"/>
      <c r="T118" s="289">
        <v>1</v>
      </c>
      <c r="U118" s="289"/>
    </row>
    <row r="119" spans="3:21" ht="3.75" customHeight="1" x14ac:dyDescent="0.25"/>
    <row r="120" spans="3:21" ht="16.5" customHeight="1" x14ac:dyDescent="0.25">
      <c r="D120" s="288" t="s">
        <v>51</v>
      </c>
      <c r="E120" s="288"/>
      <c r="F120" s="288"/>
      <c r="G120" s="288"/>
      <c r="H120" s="288"/>
      <c r="I120" s="288"/>
      <c r="J120" s="288"/>
      <c r="K120" s="288"/>
      <c r="L120" s="288"/>
      <c r="O120" s="163"/>
      <c r="T120" s="289">
        <v>10</v>
      </c>
      <c r="U120" s="289"/>
    </row>
    <row r="121" spans="3:21" ht="3.75" customHeight="1" x14ac:dyDescent="0.25"/>
    <row r="122" spans="3:21" ht="16.5" customHeight="1" x14ac:dyDescent="0.25">
      <c r="D122" s="288" t="s">
        <v>52</v>
      </c>
      <c r="E122" s="288"/>
      <c r="F122" s="288"/>
      <c r="G122" s="288"/>
      <c r="H122" s="288"/>
      <c r="I122" s="288"/>
      <c r="J122" s="288"/>
      <c r="K122" s="288"/>
      <c r="L122" s="288"/>
      <c r="O122" s="163"/>
      <c r="T122" s="289">
        <v>1</v>
      </c>
      <c r="U122" s="289"/>
    </row>
    <row r="123" spans="3:21" ht="3.75" customHeight="1" x14ac:dyDescent="0.25"/>
    <row r="124" spans="3:21" ht="16.5" customHeight="1" x14ac:dyDescent="0.25">
      <c r="D124" s="288" t="s">
        <v>51</v>
      </c>
      <c r="E124" s="288"/>
      <c r="F124" s="288"/>
      <c r="G124" s="288"/>
      <c r="H124" s="288"/>
      <c r="I124" s="288"/>
      <c r="J124" s="288"/>
      <c r="K124" s="288"/>
      <c r="L124" s="288"/>
      <c r="O124" s="163"/>
      <c r="T124" s="289">
        <v>202</v>
      </c>
      <c r="U124" s="289"/>
    </row>
    <row r="125" spans="3:21" ht="3.75" customHeight="1" x14ac:dyDescent="0.25"/>
    <row r="126" spans="3:21" ht="16.5" customHeight="1" x14ac:dyDescent="0.25">
      <c r="D126" s="288" t="s">
        <v>51</v>
      </c>
      <c r="E126" s="288"/>
      <c r="F126" s="288"/>
      <c r="G126" s="288"/>
      <c r="H126" s="288"/>
      <c r="I126" s="288"/>
      <c r="J126" s="288"/>
      <c r="K126" s="288"/>
      <c r="L126" s="288"/>
      <c r="O126" s="163"/>
      <c r="T126" s="289">
        <v>6</v>
      </c>
      <c r="U126" s="289"/>
    </row>
    <row r="127" spans="3:21" ht="3.75" customHeight="1" x14ac:dyDescent="0.25"/>
    <row r="128" spans="3:21" ht="16.5" customHeight="1" x14ac:dyDescent="0.25">
      <c r="D128" s="288" t="s">
        <v>51</v>
      </c>
      <c r="E128" s="288"/>
      <c r="F128" s="288"/>
      <c r="G128" s="288"/>
      <c r="H128" s="288"/>
      <c r="I128" s="288"/>
      <c r="J128" s="288"/>
      <c r="K128" s="288"/>
      <c r="L128" s="288"/>
      <c r="O128" s="163"/>
      <c r="T128" s="289">
        <v>-1</v>
      </c>
      <c r="U128" s="289"/>
    </row>
    <row r="129" spans="4:21" ht="3.75" customHeight="1" x14ac:dyDescent="0.25"/>
    <row r="130" spans="4:21" ht="16.5" customHeight="1" x14ac:dyDescent="0.25">
      <c r="D130" s="288" t="s">
        <v>51</v>
      </c>
      <c r="E130" s="288"/>
      <c r="F130" s="288"/>
      <c r="G130" s="288"/>
      <c r="H130" s="288"/>
      <c r="I130" s="288"/>
      <c r="J130" s="288"/>
      <c r="K130" s="288"/>
      <c r="L130" s="288"/>
      <c r="O130" s="163"/>
      <c r="T130" s="289">
        <v>1</v>
      </c>
      <c r="U130" s="289"/>
    </row>
    <row r="131" spans="4:21" ht="3.75" customHeight="1" x14ac:dyDescent="0.25"/>
    <row r="132" spans="4:21" ht="16.5" customHeight="1" x14ac:dyDescent="0.25">
      <c r="D132" s="288" t="s">
        <v>51</v>
      </c>
      <c r="E132" s="288"/>
      <c r="F132" s="288"/>
      <c r="G132" s="288"/>
      <c r="H132" s="288"/>
      <c r="I132" s="288"/>
      <c r="J132" s="288"/>
      <c r="K132" s="288"/>
      <c r="L132" s="288"/>
      <c r="O132" s="163"/>
      <c r="T132" s="289">
        <v>1</v>
      </c>
      <c r="U132" s="289"/>
    </row>
    <row r="133" spans="4:21" ht="3.75" customHeight="1" x14ac:dyDescent="0.25"/>
    <row r="134" spans="4:21" ht="16.5" customHeight="1" x14ac:dyDescent="0.25">
      <c r="D134" s="288" t="s">
        <v>52</v>
      </c>
      <c r="E134" s="288"/>
      <c r="F134" s="288"/>
      <c r="G134" s="288"/>
      <c r="H134" s="288"/>
      <c r="I134" s="288"/>
      <c r="J134" s="288"/>
      <c r="K134" s="288"/>
      <c r="L134" s="288"/>
      <c r="O134" s="163"/>
      <c r="T134" s="289">
        <v>1</v>
      </c>
      <c r="U134" s="289"/>
    </row>
    <row r="135" spans="4:21" ht="3.75" customHeight="1" x14ac:dyDescent="0.25"/>
    <row r="136" spans="4:21" ht="16.5" customHeight="1" x14ac:dyDescent="0.25">
      <c r="D136" s="288" t="s">
        <v>52</v>
      </c>
      <c r="E136" s="288"/>
      <c r="F136" s="288"/>
      <c r="G136" s="288"/>
      <c r="H136" s="288"/>
      <c r="I136" s="288"/>
      <c r="J136" s="288"/>
      <c r="K136" s="288"/>
      <c r="L136" s="288"/>
      <c r="O136" s="163"/>
      <c r="T136" s="289">
        <v>1</v>
      </c>
      <c r="U136" s="289"/>
    </row>
    <row r="137" spans="4:21" ht="3.75" customHeight="1" x14ac:dyDescent="0.25"/>
    <row r="138" spans="4:21" ht="16.5" customHeight="1" x14ac:dyDescent="0.25">
      <c r="D138" s="288" t="s">
        <v>51</v>
      </c>
      <c r="E138" s="288"/>
      <c r="F138" s="288"/>
      <c r="G138" s="288"/>
      <c r="H138" s="288"/>
      <c r="I138" s="288"/>
      <c r="J138" s="288"/>
      <c r="K138" s="288"/>
      <c r="L138" s="288"/>
      <c r="O138" s="163"/>
      <c r="T138" s="289">
        <v>1</v>
      </c>
      <c r="U138" s="289"/>
    </row>
    <row r="139" spans="4:21" ht="3.75" customHeight="1" x14ac:dyDescent="0.25"/>
    <row r="140" spans="4:21" ht="16.5" customHeight="1" x14ac:dyDescent="0.25">
      <c r="D140" s="288" t="s">
        <v>51</v>
      </c>
      <c r="E140" s="288"/>
      <c r="F140" s="288"/>
      <c r="G140" s="288"/>
      <c r="H140" s="288"/>
      <c r="I140" s="288"/>
      <c r="J140" s="288"/>
      <c r="K140" s="288"/>
      <c r="L140" s="288"/>
      <c r="O140" s="163"/>
      <c r="T140" s="289">
        <v>1</v>
      </c>
      <c r="U140" s="289"/>
    </row>
    <row r="141" spans="4:21" ht="3.75" customHeight="1" x14ac:dyDescent="0.25"/>
    <row r="142" spans="4:21" ht="16.5" customHeight="1" x14ac:dyDescent="0.25">
      <c r="D142" s="288" t="s">
        <v>52</v>
      </c>
      <c r="E142" s="288"/>
      <c r="F142" s="288"/>
      <c r="G142" s="288"/>
      <c r="H142" s="288"/>
      <c r="I142" s="288"/>
      <c r="J142" s="288"/>
      <c r="K142" s="288"/>
      <c r="L142" s="288"/>
      <c r="O142" s="163"/>
      <c r="T142" s="289">
        <v>1</v>
      </c>
      <c r="U142" s="289"/>
    </row>
    <row r="143" spans="4:21" ht="3.75" customHeight="1" x14ac:dyDescent="0.25"/>
    <row r="144" spans="4:21" ht="16.5" customHeight="1" x14ac:dyDescent="0.25">
      <c r="D144" s="288" t="s">
        <v>52</v>
      </c>
      <c r="E144" s="288"/>
      <c r="F144" s="288"/>
      <c r="G144" s="288"/>
      <c r="H144" s="288"/>
      <c r="I144" s="288"/>
      <c r="J144" s="288"/>
      <c r="K144" s="288"/>
      <c r="L144" s="288"/>
      <c r="O144" s="163"/>
      <c r="T144" s="289">
        <v>1</v>
      </c>
      <c r="U144" s="289"/>
    </row>
    <row r="145" spans="4:21" ht="3.75" customHeight="1" x14ac:dyDescent="0.25"/>
    <row r="146" spans="4:21" ht="16.5" customHeight="1" x14ac:dyDescent="0.25">
      <c r="D146" s="288" t="s">
        <v>52</v>
      </c>
      <c r="E146" s="288"/>
      <c r="F146" s="288"/>
      <c r="G146" s="288"/>
      <c r="H146" s="288"/>
      <c r="I146" s="288"/>
      <c r="J146" s="288"/>
      <c r="K146" s="288"/>
      <c r="L146" s="288"/>
      <c r="O146" s="163"/>
      <c r="T146" s="289">
        <v>0</v>
      </c>
      <c r="U146" s="289"/>
    </row>
    <row r="147" spans="4:21" ht="3.75" customHeight="1" x14ac:dyDescent="0.25"/>
    <row r="148" spans="4:21" ht="16.5" customHeight="1" x14ac:dyDescent="0.25">
      <c r="D148" s="288" t="s">
        <v>52</v>
      </c>
      <c r="E148" s="288"/>
      <c r="F148" s="288"/>
      <c r="G148" s="288"/>
      <c r="H148" s="288"/>
      <c r="I148" s="288"/>
      <c r="J148" s="288"/>
      <c r="K148" s="288"/>
      <c r="L148" s="288"/>
      <c r="O148" s="163"/>
      <c r="T148" s="289">
        <v>0</v>
      </c>
      <c r="U148" s="289"/>
    </row>
    <row r="149" spans="4:21" ht="3.75" customHeight="1" x14ac:dyDescent="0.25"/>
    <row r="150" spans="4:21" ht="16.5" customHeight="1" x14ac:dyDescent="0.25">
      <c r="D150" s="288" t="s">
        <v>52</v>
      </c>
      <c r="E150" s="288"/>
      <c r="F150" s="288"/>
      <c r="G150" s="288"/>
      <c r="H150" s="288"/>
      <c r="I150" s="288"/>
      <c r="J150" s="288"/>
      <c r="K150" s="288"/>
      <c r="L150" s="288"/>
      <c r="O150" s="163"/>
      <c r="T150" s="289">
        <v>1</v>
      </c>
      <c r="U150" s="289"/>
    </row>
    <row r="151" spans="4:21" ht="3.75" customHeight="1" x14ac:dyDescent="0.25"/>
    <row r="152" spans="4:21" ht="16.5" customHeight="1" x14ac:dyDescent="0.25">
      <c r="D152" s="288" t="s">
        <v>52</v>
      </c>
      <c r="E152" s="288"/>
      <c r="F152" s="288"/>
      <c r="G152" s="288"/>
      <c r="H152" s="288"/>
      <c r="I152" s="288"/>
      <c r="J152" s="288"/>
      <c r="K152" s="288"/>
      <c r="L152" s="288"/>
      <c r="O152" s="163"/>
      <c r="T152" s="289">
        <v>1</v>
      </c>
      <c r="U152" s="289"/>
    </row>
    <row r="153" spans="4:21" ht="3.75" customHeight="1" x14ac:dyDescent="0.25"/>
    <row r="154" spans="4:21" ht="16.5" customHeight="1" x14ac:dyDescent="0.25">
      <c r="D154" s="288" t="s">
        <v>52</v>
      </c>
      <c r="E154" s="288"/>
      <c r="F154" s="288"/>
      <c r="G154" s="288"/>
      <c r="H154" s="288"/>
      <c r="I154" s="288"/>
      <c r="J154" s="288"/>
      <c r="K154" s="288"/>
      <c r="L154" s="288"/>
      <c r="O154" s="163"/>
      <c r="T154" s="289">
        <v>1</v>
      </c>
      <c r="U154" s="289"/>
    </row>
    <row r="155" spans="4:21" ht="3.75" customHeight="1" x14ac:dyDescent="0.25"/>
    <row r="156" spans="4:21" ht="16.5" customHeight="1" x14ac:dyDescent="0.25">
      <c r="D156" s="288" t="s">
        <v>52</v>
      </c>
      <c r="E156" s="288"/>
      <c r="F156" s="288"/>
      <c r="G156" s="288"/>
      <c r="H156" s="288"/>
      <c r="I156" s="288"/>
      <c r="J156" s="288"/>
      <c r="K156" s="288"/>
      <c r="L156" s="288"/>
      <c r="O156" s="163"/>
      <c r="T156" s="289">
        <v>1</v>
      </c>
      <c r="U156" s="289"/>
    </row>
    <row r="157" spans="4:21" ht="3.75" customHeight="1" x14ac:dyDescent="0.25"/>
    <row r="158" spans="4:21" ht="16.5" customHeight="1" x14ac:dyDescent="0.25">
      <c r="D158" s="288" t="s">
        <v>52</v>
      </c>
      <c r="E158" s="288"/>
      <c r="F158" s="288"/>
      <c r="G158" s="288"/>
      <c r="H158" s="288"/>
      <c r="I158" s="288"/>
      <c r="J158" s="288"/>
      <c r="K158" s="288"/>
      <c r="L158" s="288"/>
      <c r="O158" s="163"/>
      <c r="T158" s="289">
        <v>1</v>
      </c>
      <c r="U158" s="289"/>
    </row>
    <row r="159" spans="4:21" ht="5.25" customHeight="1" x14ac:dyDescent="0.25"/>
    <row r="160" spans="4:21" ht="15" customHeight="1" x14ac:dyDescent="0.25"/>
    <row r="162" spans="2:21" ht="9" customHeight="1" x14ac:dyDescent="0.25"/>
    <row r="163" spans="2:21" ht="9" customHeight="1" x14ac:dyDescent="0.25"/>
    <row r="164" spans="2:21" ht="12.75" customHeight="1" x14ac:dyDescent="0.25">
      <c r="C164" s="293"/>
      <c r="D164" s="293"/>
      <c r="E164" s="294"/>
      <c r="F164" s="294"/>
      <c r="G164" s="294"/>
      <c r="I164" s="295"/>
      <c r="J164" s="295"/>
      <c r="K164" s="295"/>
    </row>
    <row r="165" spans="2:21" ht="11.25" customHeight="1" x14ac:dyDescent="0.25"/>
    <row r="166" spans="2:21" ht="12.75" customHeight="1" x14ac:dyDescent="0.25">
      <c r="K166" s="290" t="s">
        <v>37</v>
      </c>
      <c r="L166" s="290"/>
      <c r="M166" s="290"/>
      <c r="N166" s="290"/>
      <c r="O166" s="290"/>
      <c r="P166" s="290"/>
      <c r="Q166" s="290"/>
      <c r="R166" s="290"/>
      <c r="S166" s="290"/>
      <c r="T166" s="290"/>
    </row>
    <row r="167" spans="2:21" ht="9" customHeight="1" x14ac:dyDescent="0.25"/>
    <row r="168" spans="2:21" ht="12.75" customHeight="1" x14ac:dyDescent="0.25">
      <c r="K168" s="291" t="s">
        <v>38</v>
      </c>
      <c r="L168" s="291"/>
      <c r="M168" s="291"/>
      <c r="N168" s="291"/>
      <c r="O168" s="291"/>
      <c r="P168" s="291"/>
      <c r="Q168" s="291"/>
      <c r="R168" s="291"/>
      <c r="S168" s="291"/>
      <c r="T168" s="291"/>
    </row>
    <row r="169" spans="2:21" ht="31.5" customHeight="1" x14ac:dyDescent="0.25"/>
    <row r="170" spans="2:21" ht="12.75" customHeight="1" x14ac:dyDescent="0.25">
      <c r="B170" s="292" t="s">
        <v>83</v>
      </c>
      <c r="C170" s="292"/>
      <c r="D170" s="292"/>
      <c r="E170" s="292"/>
      <c r="F170" s="292"/>
      <c r="G170" s="292"/>
      <c r="H170" s="292"/>
      <c r="I170" s="292"/>
      <c r="J170" s="292"/>
      <c r="K170" s="292"/>
      <c r="L170" s="292"/>
      <c r="M170" s="292"/>
      <c r="N170" s="292"/>
      <c r="O170" s="292"/>
      <c r="P170" s="292"/>
      <c r="Q170" s="292"/>
      <c r="R170" s="292"/>
      <c r="S170" s="292"/>
      <c r="T170" s="292"/>
      <c r="U170" s="292"/>
    </row>
    <row r="171" spans="2:21" ht="9" customHeight="1" x14ac:dyDescent="0.25"/>
    <row r="172" spans="2:21" ht="15.75" customHeight="1" x14ac:dyDescent="0.25">
      <c r="B172" s="292" t="s">
        <v>40</v>
      </c>
      <c r="C172" s="292"/>
      <c r="D172" s="292"/>
      <c r="E172" s="292"/>
      <c r="F172" s="292"/>
      <c r="G172" s="292"/>
      <c r="H172" s="292"/>
      <c r="I172" s="292"/>
      <c r="J172" s="292"/>
      <c r="K172" s="292"/>
    </row>
    <row r="173" spans="2:21" ht="16.5" customHeight="1" x14ac:dyDescent="0.25"/>
    <row r="174" spans="2:21" ht="18.75" customHeight="1" x14ac:dyDescent="0.25">
      <c r="D174" s="283" t="s">
        <v>41</v>
      </c>
      <c r="E174" s="283"/>
      <c r="F174" s="283"/>
      <c r="G174" s="283"/>
      <c r="H174" s="283"/>
      <c r="I174" s="283"/>
      <c r="N174" s="283"/>
      <c r="O174" s="283"/>
      <c r="P174" s="283"/>
      <c r="R174" s="291" t="s">
        <v>42</v>
      </c>
      <c r="S174" s="291"/>
      <c r="T174" s="291"/>
      <c r="U174" s="291"/>
    </row>
    <row r="175" spans="2:21" ht="3.75" customHeight="1" x14ac:dyDescent="0.25"/>
    <row r="176" spans="2:21" ht="16.5" customHeight="1" x14ac:dyDescent="0.25">
      <c r="D176" s="288" t="s">
        <v>52</v>
      </c>
      <c r="E176" s="288"/>
      <c r="F176" s="288"/>
      <c r="G176" s="288"/>
      <c r="H176" s="288"/>
      <c r="I176" s="288"/>
      <c r="J176" s="288"/>
      <c r="K176" s="288"/>
      <c r="L176" s="288"/>
      <c r="O176" s="163"/>
      <c r="T176" s="289">
        <v>1</v>
      </c>
      <c r="U176" s="289"/>
    </row>
    <row r="177" spans="4:21" ht="3.75" customHeight="1" x14ac:dyDescent="0.25"/>
    <row r="178" spans="4:21" ht="16.5" customHeight="1" x14ac:dyDescent="0.25">
      <c r="D178" s="288" t="s">
        <v>52</v>
      </c>
      <c r="E178" s="288"/>
      <c r="F178" s="288"/>
      <c r="G178" s="288"/>
      <c r="H178" s="288"/>
      <c r="I178" s="288"/>
      <c r="J178" s="288"/>
      <c r="K178" s="288"/>
      <c r="L178" s="288"/>
      <c r="O178" s="163"/>
      <c r="T178" s="289">
        <v>1</v>
      </c>
      <c r="U178" s="289"/>
    </row>
    <row r="179" spans="4:21" ht="3.75" customHeight="1" x14ac:dyDescent="0.25"/>
    <row r="180" spans="4:21" ht="16.5" customHeight="1" x14ac:dyDescent="0.25">
      <c r="D180" s="288" t="s">
        <v>52</v>
      </c>
      <c r="E180" s="288"/>
      <c r="F180" s="288"/>
      <c r="G180" s="288"/>
      <c r="H180" s="288"/>
      <c r="I180" s="288"/>
      <c r="J180" s="288"/>
      <c r="K180" s="288"/>
      <c r="L180" s="288"/>
      <c r="O180" s="163"/>
      <c r="T180" s="289">
        <v>1</v>
      </c>
      <c r="U180" s="289"/>
    </row>
    <row r="181" spans="4:21" ht="3.75" customHeight="1" x14ac:dyDescent="0.25"/>
    <row r="182" spans="4:21" ht="16.5" customHeight="1" x14ac:dyDescent="0.25">
      <c r="D182" s="288" t="s">
        <v>51</v>
      </c>
      <c r="E182" s="288"/>
      <c r="F182" s="288"/>
      <c r="G182" s="288"/>
      <c r="H182" s="288"/>
      <c r="I182" s="288"/>
      <c r="J182" s="288"/>
      <c r="K182" s="288"/>
      <c r="L182" s="288"/>
      <c r="O182" s="163"/>
      <c r="T182" s="289">
        <v>1</v>
      </c>
      <c r="U182" s="289"/>
    </row>
    <row r="183" spans="4:21" ht="3.75" customHeight="1" x14ac:dyDescent="0.25"/>
    <row r="184" spans="4:21" ht="16.5" customHeight="1" x14ac:dyDescent="0.25">
      <c r="D184" s="288" t="s">
        <v>52</v>
      </c>
      <c r="E184" s="288"/>
      <c r="F184" s="288"/>
      <c r="G184" s="288"/>
      <c r="H184" s="288"/>
      <c r="I184" s="288"/>
      <c r="J184" s="288"/>
      <c r="K184" s="288"/>
      <c r="L184" s="288"/>
      <c r="O184" s="163"/>
      <c r="T184" s="289">
        <v>1</v>
      </c>
      <c r="U184" s="289"/>
    </row>
    <row r="185" spans="4:21" ht="3.75" customHeight="1" x14ac:dyDescent="0.25"/>
    <row r="186" spans="4:21" ht="16.5" customHeight="1" x14ac:dyDescent="0.25">
      <c r="D186" s="288" t="s">
        <v>53</v>
      </c>
      <c r="E186" s="288"/>
      <c r="F186" s="288"/>
      <c r="G186" s="288"/>
      <c r="H186" s="288"/>
      <c r="I186" s="288"/>
      <c r="J186" s="288"/>
      <c r="K186" s="288"/>
      <c r="L186" s="288"/>
      <c r="O186" s="163"/>
      <c r="T186" s="289">
        <v>1</v>
      </c>
      <c r="U186" s="289"/>
    </row>
    <row r="187" spans="4:21" ht="3.75" customHeight="1" x14ac:dyDescent="0.25"/>
    <row r="188" spans="4:21" ht="16.5" customHeight="1" x14ac:dyDescent="0.25">
      <c r="D188" s="288" t="s">
        <v>51</v>
      </c>
      <c r="E188" s="288"/>
      <c r="F188" s="288"/>
      <c r="G188" s="288"/>
      <c r="H188" s="288"/>
      <c r="I188" s="288"/>
      <c r="J188" s="288"/>
      <c r="K188" s="288"/>
      <c r="L188" s="288"/>
      <c r="O188" s="163"/>
      <c r="T188" s="289">
        <v>1</v>
      </c>
      <c r="U188" s="289"/>
    </row>
    <row r="189" spans="4:21" ht="3.75" customHeight="1" x14ac:dyDescent="0.25"/>
    <row r="190" spans="4:21" ht="16.5" customHeight="1" x14ac:dyDescent="0.25">
      <c r="D190" s="288" t="s">
        <v>51</v>
      </c>
      <c r="E190" s="288"/>
      <c r="F190" s="288"/>
      <c r="G190" s="288"/>
      <c r="H190" s="288"/>
      <c r="I190" s="288"/>
      <c r="J190" s="288"/>
      <c r="K190" s="288"/>
      <c r="L190" s="288"/>
      <c r="O190" s="163"/>
      <c r="T190" s="289">
        <v>1</v>
      </c>
      <c r="U190" s="289"/>
    </row>
    <row r="191" spans="4:21" ht="3.75" customHeight="1" x14ac:dyDescent="0.25"/>
    <row r="192" spans="4:21" ht="16.5" customHeight="1" x14ac:dyDescent="0.25">
      <c r="D192" s="288" t="s">
        <v>51</v>
      </c>
      <c r="E192" s="288"/>
      <c r="F192" s="288"/>
      <c r="G192" s="288"/>
      <c r="H192" s="288"/>
      <c r="I192" s="288"/>
      <c r="J192" s="288"/>
      <c r="K192" s="288"/>
      <c r="L192" s="288"/>
      <c r="O192" s="163"/>
      <c r="T192" s="289">
        <v>1</v>
      </c>
      <c r="U192" s="289"/>
    </row>
    <row r="193" spans="4:21" ht="3.75" customHeight="1" x14ac:dyDescent="0.25"/>
    <row r="194" spans="4:21" ht="16.5" customHeight="1" x14ac:dyDescent="0.25">
      <c r="D194" s="288" t="s">
        <v>51</v>
      </c>
      <c r="E194" s="288"/>
      <c r="F194" s="288"/>
      <c r="G194" s="288"/>
      <c r="H194" s="288"/>
      <c r="I194" s="288"/>
      <c r="J194" s="288"/>
      <c r="K194" s="288"/>
      <c r="L194" s="288"/>
      <c r="O194" s="163"/>
      <c r="T194" s="289">
        <v>1</v>
      </c>
      <c r="U194" s="289"/>
    </row>
    <row r="195" spans="4:21" ht="3.75" customHeight="1" x14ac:dyDescent="0.25"/>
    <row r="196" spans="4:21" ht="16.5" customHeight="1" x14ac:dyDescent="0.25">
      <c r="D196" s="288" t="s">
        <v>51</v>
      </c>
      <c r="E196" s="288"/>
      <c r="F196" s="288"/>
      <c r="G196" s="288"/>
      <c r="H196" s="288"/>
      <c r="I196" s="288"/>
      <c r="J196" s="288"/>
      <c r="K196" s="288"/>
      <c r="L196" s="288"/>
      <c r="O196" s="163"/>
      <c r="T196" s="289">
        <v>1</v>
      </c>
      <c r="U196" s="289"/>
    </row>
    <row r="197" spans="4:21" ht="3.75" customHeight="1" x14ac:dyDescent="0.25"/>
    <row r="198" spans="4:21" ht="16.5" customHeight="1" x14ac:dyDescent="0.25">
      <c r="D198" s="288" t="s">
        <v>51</v>
      </c>
      <c r="E198" s="288"/>
      <c r="F198" s="288"/>
      <c r="G198" s="288"/>
      <c r="H198" s="288"/>
      <c r="I198" s="288"/>
      <c r="J198" s="288"/>
      <c r="K198" s="288"/>
      <c r="L198" s="288"/>
      <c r="O198" s="163"/>
      <c r="T198" s="289">
        <v>1</v>
      </c>
      <c r="U198" s="289"/>
    </row>
    <row r="199" spans="4:21" ht="3.75" customHeight="1" x14ac:dyDescent="0.25"/>
    <row r="200" spans="4:21" ht="16.5" customHeight="1" x14ac:dyDescent="0.25">
      <c r="D200" s="288" t="s">
        <v>53</v>
      </c>
      <c r="E200" s="288"/>
      <c r="F200" s="288"/>
      <c r="G200" s="288"/>
      <c r="H200" s="288"/>
      <c r="I200" s="288"/>
      <c r="J200" s="288"/>
      <c r="K200" s="288"/>
      <c r="L200" s="288"/>
      <c r="O200" s="163"/>
      <c r="T200" s="289">
        <v>1</v>
      </c>
      <c r="U200" s="289"/>
    </row>
    <row r="201" spans="4:21" ht="3.75" customHeight="1" x14ac:dyDescent="0.25"/>
    <row r="202" spans="4:21" ht="16.5" customHeight="1" x14ac:dyDescent="0.25">
      <c r="D202" s="288" t="s">
        <v>51</v>
      </c>
      <c r="E202" s="288"/>
      <c r="F202" s="288"/>
      <c r="G202" s="288"/>
      <c r="H202" s="288"/>
      <c r="I202" s="288"/>
      <c r="J202" s="288"/>
      <c r="K202" s="288"/>
      <c r="L202" s="288"/>
      <c r="O202" s="163"/>
      <c r="T202" s="289">
        <v>1</v>
      </c>
      <c r="U202" s="289"/>
    </row>
    <row r="203" spans="4:21" ht="3.75" customHeight="1" x14ac:dyDescent="0.25"/>
    <row r="204" spans="4:21" ht="16.5" customHeight="1" x14ac:dyDescent="0.25">
      <c r="D204" s="288" t="s">
        <v>53</v>
      </c>
      <c r="E204" s="288"/>
      <c r="F204" s="288"/>
      <c r="G204" s="288"/>
      <c r="H204" s="288"/>
      <c r="I204" s="288"/>
      <c r="J204" s="288"/>
      <c r="K204" s="288"/>
      <c r="L204" s="288"/>
      <c r="O204" s="163"/>
      <c r="T204" s="289">
        <v>1</v>
      </c>
      <c r="U204" s="289"/>
    </row>
    <row r="205" spans="4:21" ht="3.75" customHeight="1" x14ac:dyDescent="0.25"/>
    <row r="206" spans="4:21" ht="16.5" customHeight="1" x14ac:dyDescent="0.25">
      <c r="D206" s="288" t="s">
        <v>53</v>
      </c>
      <c r="E206" s="288"/>
      <c r="F206" s="288"/>
      <c r="G206" s="288"/>
      <c r="H206" s="288"/>
      <c r="I206" s="288"/>
      <c r="J206" s="288"/>
      <c r="K206" s="288"/>
      <c r="L206" s="288"/>
      <c r="O206" s="163"/>
      <c r="T206" s="289">
        <v>1</v>
      </c>
      <c r="U206" s="289"/>
    </row>
    <row r="207" spans="4:21" ht="3.75" customHeight="1" x14ac:dyDescent="0.25"/>
    <row r="208" spans="4:21" ht="16.5" customHeight="1" x14ac:dyDescent="0.25">
      <c r="D208" s="288" t="s">
        <v>53</v>
      </c>
      <c r="E208" s="288"/>
      <c r="F208" s="288"/>
      <c r="G208" s="288"/>
      <c r="H208" s="288"/>
      <c r="I208" s="288"/>
      <c r="J208" s="288"/>
      <c r="K208" s="288"/>
      <c r="L208" s="288"/>
      <c r="O208" s="163"/>
      <c r="T208" s="289">
        <v>1</v>
      </c>
      <c r="U208" s="289"/>
    </row>
    <row r="209" spans="4:21" ht="3.75" customHeight="1" x14ac:dyDescent="0.25"/>
    <row r="210" spans="4:21" ht="16.5" customHeight="1" x14ac:dyDescent="0.25">
      <c r="D210" s="288" t="s">
        <v>53</v>
      </c>
      <c r="E210" s="288"/>
      <c r="F210" s="288"/>
      <c r="G210" s="288"/>
      <c r="H210" s="288"/>
      <c r="I210" s="288"/>
      <c r="J210" s="288"/>
      <c r="K210" s="288"/>
      <c r="L210" s="288"/>
      <c r="O210" s="163"/>
      <c r="T210" s="289">
        <v>1</v>
      </c>
      <c r="U210" s="289"/>
    </row>
    <row r="211" spans="4:21" ht="3.75" customHeight="1" x14ac:dyDescent="0.25"/>
    <row r="212" spans="4:21" ht="16.5" customHeight="1" x14ac:dyDescent="0.25">
      <c r="D212" s="288" t="s">
        <v>51</v>
      </c>
      <c r="E212" s="288"/>
      <c r="F212" s="288"/>
      <c r="G212" s="288"/>
      <c r="H212" s="288"/>
      <c r="I212" s="288"/>
      <c r="J212" s="288"/>
      <c r="K212" s="288"/>
      <c r="L212" s="288"/>
      <c r="O212" s="163"/>
      <c r="T212" s="289">
        <v>1</v>
      </c>
      <c r="U212" s="289"/>
    </row>
    <row r="213" spans="4:21" ht="3.75" customHeight="1" x14ac:dyDescent="0.25"/>
    <row r="214" spans="4:21" ht="16.5" customHeight="1" x14ac:dyDescent="0.25">
      <c r="D214" s="288" t="s">
        <v>53</v>
      </c>
      <c r="E214" s="288"/>
      <c r="F214" s="288"/>
      <c r="G214" s="288"/>
      <c r="H214" s="288"/>
      <c r="I214" s="288"/>
      <c r="J214" s="288"/>
      <c r="K214" s="288"/>
      <c r="L214" s="288"/>
      <c r="O214" s="163"/>
      <c r="T214" s="289">
        <v>2</v>
      </c>
      <c r="U214" s="289"/>
    </row>
    <row r="215" spans="4:21" ht="3.75" customHeight="1" x14ac:dyDescent="0.25"/>
    <row r="216" spans="4:21" ht="16.5" customHeight="1" x14ac:dyDescent="0.25">
      <c r="D216" s="288" t="s">
        <v>51</v>
      </c>
      <c r="E216" s="288"/>
      <c r="F216" s="288"/>
      <c r="G216" s="288"/>
      <c r="H216" s="288"/>
      <c r="I216" s="288"/>
      <c r="J216" s="288"/>
      <c r="K216" s="288"/>
      <c r="L216" s="288"/>
      <c r="O216" s="163"/>
      <c r="T216" s="289">
        <v>1</v>
      </c>
      <c r="U216" s="289"/>
    </row>
    <row r="217" spans="4:21" ht="3.75" customHeight="1" x14ac:dyDescent="0.25"/>
    <row r="218" spans="4:21" ht="16.5" customHeight="1" x14ac:dyDescent="0.25">
      <c r="D218" s="288" t="s">
        <v>53</v>
      </c>
      <c r="E218" s="288"/>
      <c r="F218" s="288"/>
      <c r="G218" s="288"/>
      <c r="H218" s="288"/>
      <c r="I218" s="288"/>
      <c r="J218" s="288"/>
      <c r="K218" s="288"/>
      <c r="L218" s="288"/>
      <c r="O218" s="163"/>
      <c r="T218" s="289">
        <v>1</v>
      </c>
      <c r="U218" s="289"/>
    </row>
    <row r="219" spans="4:21" ht="3.75" customHeight="1" x14ac:dyDescent="0.25"/>
    <row r="220" spans="4:21" ht="16.5" customHeight="1" x14ac:dyDescent="0.25">
      <c r="D220" s="288" t="s">
        <v>53</v>
      </c>
      <c r="E220" s="288"/>
      <c r="F220" s="288"/>
      <c r="G220" s="288"/>
      <c r="H220" s="288"/>
      <c r="I220" s="288"/>
      <c r="J220" s="288"/>
      <c r="K220" s="288"/>
      <c r="L220" s="288"/>
      <c r="O220" s="163"/>
      <c r="T220" s="289">
        <v>1</v>
      </c>
      <c r="U220" s="289"/>
    </row>
    <row r="221" spans="4:21" ht="3.75" customHeight="1" x14ac:dyDescent="0.25"/>
    <row r="222" spans="4:21" ht="16.5" customHeight="1" x14ac:dyDescent="0.25">
      <c r="D222" s="288" t="s">
        <v>53</v>
      </c>
      <c r="E222" s="288"/>
      <c r="F222" s="288"/>
      <c r="G222" s="288"/>
      <c r="H222" s="288"/>
      <c r="I222" s="288"/>
      <c r="J222" s="288"/>
      <c r="K222" s="288"/>
      <c r="L222" s="288"/>
      <c r="O222" s="163"/>
      <c r="T222" s="289">
        <v>1</v>
      </c>
      <c r="U222" s="289"/>
    </row>
    <row r="223" spans="4:21" ht="3.75" customHeight="1" x14ac:dyDescent="0.25"/>
    <row r="224" spans="4:21" ht="16.5" customHeight="1" x14ac:dyDescent="0.25">
      <c r="D224" s="288" t="s">
        <v>51</v>
      </c>
      <c r="E224" s="288"/>
      <c r="F224" s="288"/>
      <c r="G224" s="288"/>
      <c r="H224" s="288"/>
      <c r="I224" s="288"/>
      <c r="J224" s="288"/>
      <c r="K224" s="288"/>
      <c r="L224" s="288"/>
      <c r="O224" s="163"/>
      <c r="T224" s="289">
        <v>1</v>
      </c>
      <c r="U224" s="289"/>
    </row>
    <row r="225" spans="4:21" ht="3.75" customHeight="1" x14ac:dyDescent="0.25"/>
    <row r="226" spans="4:21" ht="16.5" customHeight="1" x14ac:dyDescent="0.25">
      <c r="D226" s="288" t="s">
        <v>53</v>
      </c>
      <c r="E226" s="288"/>
      <c r="F226" s="288"/>
      <c r="G226" s="288"/>
      <c r="H226" s="288"/>
      <c r="I226" s="288"/>
      <c r="J226" s="288"/>
      <c r="K226" s="288"/>
      <c r="L226" s="288"/>
      <c r="O226" s="163"/>
      <c r="T226" s="289">
        <v>1</v>
      </c>
      <c r="U226" s="289"/>
    </row>
    <row r="227" spans="4:21" ht="3.75" customHeight="1" x14ac:dyDescent="0.25"/>
    <row r="228" spans="4:21" ht="16.5" customHeight="1" x14ac:dyDescent="0.25">
      <c r="D228" s="288" t="s">
        <v>51</v>
      </c>
      <c r="E228" s="288"/>
      <c r="F228" s="288"/>
      <c r="G228" s="288"/>
      <c r="H228" s="288"/>
      <c r="I228" s="288"/>
      <c r="J228" s="288"/>
      <c r="K228" s="288"/>
      <c r="L228" s="288"/>
      <c r="O228" s="163"/>
      <c r="T228" s="289">
        <v>3</v>
      </c>
      <c r="U228" s="289"/>
    </row>
    <row r="229" spans="4:21" ht="3.75" customHeight="1" x14ac:dyDescent="0.25"/>
    <row r="230" spans="4:21" ht="16.5" customHeight="1" x14ac:dyDescent="0.25">
      <c r="D230" s="288" t="s">
        <v>51</v>
      </c>
      <c r="E230" s="288"/>
      <c r="F230" s="288"/>
      <c r="G230" s="288"/>
      <c r="H230" s="288"/>
      <c r="I230" s="288"/>
      <c r="J230" s="288"/>
      <c r="K230" s="288"/>
      <c r="L230" s="288"/>
      <c r="O230" s="163"/>
      <c r="T230" s="289">
        <v>1</v>
      </c>
      <c r="U230" s="289"/>
    </row>
    <row r="231" spans="4:21" ht="3.75" customHeight="1" x14ac:dyDescent="0.25"/>
    <row r="232" spans="4:21" ht="16.5" customHeight="1" x14ac:dyDescent="0.25">
      <c r="D232" s="288" t="s">
        <v>51</v>
      </c>
      <c r="E232" s="288"/>
      <c r="F232" s="288"/>
      <c r="G232" s="288"/>
      <c r="H232" s="288"/>
      <c r="I232" s="288"/>
      <c r="J232" s="288"/>
      <c r="K232" s="288"/>
      <c r="L232" s="288"/>
      <c r="O232" s="163"/>
      <c r="T232" s="289">
        <v>1</v>
      </c>
      <c r="U232" s="289"/>
    </row>
    <row r="233" spans="4:21" ht="3.75" customHeight="1" x14ac:dyDescent="0.25"/>
    <row r="234" spans="4:21" ht="16.5" customHeight="1" x14ac:dyDescent="0.25">
      <c r="D234" s="288" t="s">
        <v>51</v>
      </c>
      <c r="E234" s="288"/>
      <c r="F234" s="288"/>
      <c r="G234" s="288"/>
      <c r="H234" s="288"/>
      <c r="I234" s="288"/>
      <c r="J234" s="288"/>
      <c r="K234" s="288"/>
      <c r="L234" s="288"/>
      <c r="O234" s="163"/>
      <c r="T234" s="289">
        <v>1</v>
      </c>
      <c r="U234" s="289"/>
    </row>
    <row r="235" spans="4:21" ht="3.75" customHeight="1" x14ac:dyDescent="0.25"/>
    <row r="236" spans="4:21" ht="16.5" customHeight="1" x14ac:dyDescent="0.25">
      <c r="D236" s="288" t="s">
        <v>51</v>
      </c>
      <c r="E236" s="288"/>
      <c r="F236" s="288"/>
      <c r="G236" s="288"/>
      <c r="H236" s="288"/>
      <c r="I236" s="288"/>
      <c r="J236" s="288"/>
      <c r="K236" s="288"/>
      <c r="L236" s="288"/>
      <c r="O236" s="163"/>
      <c r="T236" s="289">
        <v>1</v>
      </c>
      <c r="U236" s="289"/>
    </row>
    <row r="237" spans="4:21" ht="3.75" customHeight="1" x14ac:dyDescent="0.25"/>
    <row r="238" spans="4:21" ht="16.5" customHeight="1" x14ac:dyDescent="0.25">
      <c r="D238" s="288" t="s">
        <v>51</v>
      </c>
      <c r="E238" s="288"/>
      <c r="F238" s="288"/>
      <c r="G238" s="288"/>
      <c r="H238" s="288"/>
      <c r="I238" s="288"/>
      <c r="J238" s="288"/>
      <c r="K238" s="288"/>
      <c r="L238" s="288"/>
      <c r="O238" s="163"/>
      <c r="T238" s="289">
        <v>1</v>
      </c>
      <c r="U238" s="289"/>
    </row>
    <row r="239" spans="4:21" ht="13.5" customHeight="1" x14ac:dyDescent="0.25"/>
    <row r="240" spans="4:21" ht="15" customHeight="1" x14ac:dyDescent="0.25"/>
    <row r="242" spans="2:21" ht="9" customHeight="1" x14ac:dyDescent="0.25"/>
    <row r="243" spans="2:21" ht="9" customHeight="1" x14ac:dyDescent="0.25"/>
    <row r="244" spans="2:21" ht="12.75" customHeight="1" x14ac:dyDescent="0.25">
      <c r="C244" s="293"/>
      <c r="D244" s="293"/>
      <c r="E244" s="294"/>
      <c r="F244" s="294"/>
      <c r="G244" s="294"/>
      <c r="I244" s="295"/>
      <c r="J244" s="295"/>
      <c r="K244" s="295"/>
    </row>
    <row r="245" spans="2:21" ht="11.25" customHeight="1" x14ac:dyDescent="0.25"/>
    <row r="246" spans="2:21" ht="12.75" customHeight="1" x14ac:dyDescent="0.25">
      <c r="K246" s="290" t="s">
        <v>37</v>
      </c>
      <c r="L246" s="290"/>
      <c r="M246" s="290"/>
      <c r="N246" s="290"/>
      <c r="O246" s="290"/>
      <c r="P246" s="290"/>
      <c r="Q246" s="290"/>
      <c r="R246" s="290"/>
      <c r="S246" s="290"/>
      <c r="T246" s="290"/>
    </row>
    <row r="247" spans="2:21" ht="9" customHeight="1" x14ac:dyDescent="0.25"/>
    <row r="248" spans="2:21" ht="12.75" customHeight="1" x14ac:dyDescent="0.25">
      <c r="K248" s="291" t="s">
        <v>38</v>
      </c>
      <c r="L248" s="291"/>
      <c r="M248" s="291"/>
      <c r="N248" s="291"/>
      <c r="O248" s="291"/>
      <c r="P248" s="291"/>
      <c r="Q248" s="291"/>
      <c r="R248" s="291"/>
      <c r="S248" s="291"/>
      <c r="T248" s="291"/>
    </row>
    <row r="249" spans="2:21" ht="31.5" customHeight="1" x14ac:dyDescent="0.25"/>
    <row r="250" spans="2:21" ht="12.75" customHeight="1" x14ac:dyDescent="0.25">
      <c r="B250" s="292" t="s">
        <v>83</v>
      </c>
      <c r="C250" s="292"/>
      <c r="D250" s="292"/>
      <c r="E250" s="292"/>
      <c r="F250" s="292"/>
      <c r="G250" s="292"/>
      <c r="H250" s="292"/>
      <c r="I250" s="292"/>
      <c r="J250" s="292"/>
      <c r="K250" s="292"/>
      <c r="L250" s="292"/>
      <c r="M250" s="292"/>
      <c r="N250" s="292"/>
      <c r="O250" s="292"/>
      <c r="P250" s="292"/>
      <c r="Q250" s="292"/>
      <c r="R250" s="292"/>
      <c r="S250" s="292"/>
      <c r="T250" s="292"/>
      <c r="U250" s="292"/>
    </row>
    <row r="251" spans="2:21" ht="9" customHeight="1" x14ac:dyDescent="0.25"/>
    <row r="252" spans="2:21" ht="15.75" customHeight="1" x14ac:dyDescent="0.25">
      <c r="B252" s="292" t="s">
        <v>40</v>
      </c>
      <c r="C252" s="292"/>
      <c r="D252" s="292"/>
      <c r="E252" s="292"/>
      <c r="F252" s="292"/>
      <c r="G252" s="292"/>
      <c r="H252" s="292"/>
      <c r="I252" s="292"/>
      <c r="J252" s="292"/>
      <c r="K252" s="292"/>
    </row>
    <row r="253" spans="2:21" ht="16.5" customHeight="1" x14ac:dyDescent="0.25"/>
    <row r="254" spans="2:21" ht="18.75" customHeight="1" x14ac:dyDescent="0.25">
      <c r="D254" s="283" t="s">
        <v>41</v>
      </c>
      <c r="E254" s="283"/>
      <c r="F254" s="283"/>
      <c r="G254" s="283"/>
      <c r="H254" s="283"/>
      <c r="I254" s="283"/>
      <c r="N254" s="283"/>
      <c r="O254" s="283"/>
      <c r="P254" s="283"/>
      <c r="R254" s="291" t="s">
        <v>42</v>
      </c>
      <c r="S254" s="291"/>
      <c r="T254" s="291"/>
      <c r="U254" s="291"/>
    </row>
    <row r="255" spans="2:21" ht="3.75" customHeight="1" x14ac:dyDescent="0.25"/>
    <row r="256" spans="2:21" ht="16.5" customHeight="1" x14ac:dyDescent="0.25">
      <c r="D256" s="288" t="s">
        <v>51</v>
      </c>
      <c r="E256" s="288"/>
      <c r="F256" s="288"/>
      <c r="G256" s="288"/>
      <c r="H256" s="288"/>
      <c r="I256" s="288"/>
      <c r="J256" s="288"/>
      <c r="K256" s="288"/>
      <c r="L256" s="288"/>
      <c r="O256" s="163"/>
      <c r="T256" s="289">
        <v>1</v>
      </c>
      <c r="U256" s="289"/>
    </row>
    <row r="257" spans="4:21" ht="3.75" customHeight="1" x14ac:dyDescent="0.25"/>
    <row r="258" spans="4:21" ht="16.5" customHeight="1" x14ac:dyDescent="0.25">
      <c r="D258" s="288" t="s">
        <v>51</v>
      </c>
      <c r="E258" s="288"/>
      <c r="F258" s="288"/>
      <c r="G258" s="288"/>
      <c r="H258" s="288"/>
      <c r="I258" s="288"/>
      <c r="J258" s="288"/>
      <c r="K258" s="288"/>
      <c r="L258" s="288"/>
      <c r="O258" s="163"/>
      <c r="T258" s="289">
        <v>1</v>
      </c>
      <c r="U258" s="289"/>
    </row>
    <row r="259" spans="4:21" ht="3.75" customHeight="1" x14ac:dyDescent="0.25"/>
    <row r="260" spans="4:21" ht="16.5" customHeight="1" x14ac:dyDescent="0.25">
      <c r="D260" s="288" t="s">
        <v>51</v>
      </c>
      <c r="E260" s="288"/>
      <c r="F260" s="288"/>
      <c r="G260" s="288"/>
      <c r="H260" s="288"/>
      <c r="I260" s="288"/>
      <c r="J260" s="288"/>
      <c r="K260" s="288"/>
      <c r="L260" s="288"/>
      <c r="O260" s="163"/>
      <c r="T260" s="289">
        <v>1</v>
      </c>
      <c r="U260" s="289"/>
    </row>
    <row r="261" spans="4:21" ht="3.75" customHeight="1" x14ac:dyDescent="0.25"/>
    <row r="262" spans="4:21" ht="16.5" customHeight="1" x14ac:dyDescent="0.25">
      <c r="D262" s="288" t="s">
        <v>51</v>
      </c>
      <c r="E262" s="288"/>
      <c r="F262" s="288"/>
      <c r="G262" s="288"/>
      <c r="H262" s="288"/>
      <c r="I262" s="288"/>
      <c r="J262" s="288"/>
      <c r="K262" s="288"/>
      <c r="L262" s="288"/>
      <c r="O262" s="163"/>
      <c r="T262" s="289">
        <v>2</v>
      </c>
      <c r="U262" s="289"/>
    </row>
    <row r="263" spans="4:21" ht="3.75" customHeight="1" x14ac:dyDescent="0.25"/>
    <row r="264" spans="4:21" ht="16.5" customHeight="1" x14ac:dyDescent="0.25">
      <c r="D264" s="288" t="s">
        <v>51</v>
      </c>
      <c r="E264" s="288"/>
      <c r="F264" s="288"/>
      <c r="G264" s="288"/>
      <c r="H264" s="288"/>
      <c r="I264" s="288"/>
      <c r="J264" s="288"/>
      <c r="K264" s="288"/>
      <c r="L264" s="288"/>
      <c r="O264" s="163"/>
      <c r="T264" s="289">
        <v>1</v>
      </c>
      <c r="U264" s="289"/>
    </row>
    <row r="265" spans="4:21" ht="3.75" customHeight="1" x14ac:dyDescent="0.25"/>
    <row r="266" spans="4:21" ht="16.5" customHeight="1" x14ac:dyDescent="0.25">
      <c r="D266" s="288" t="s">
        <v>51</v>
      </c>
      <c r="E266" s="288"/>
      <c r="F266" s="288"/>
      <c r="G266" s="288"/>
      <c r="H266" s="288"/>
      <c r="I266" s="288"/>
      <c r="J266" s="288"/>
      <c r="K266" s="288"/>
      <c r="L266" s="288"/>
      <c r="O266" s="163"/>
      <c r="T266" s="289">
        <v>1</v>
      </c>
      <c r="U266" s="289"/>
    </row>
    <row r="267" spans="4:21" ht="3.75" customHeight="1" x14ac:dyDescent="0.25"/>
    <row r="268" spans="4:21" ht="16.5" customHeight="1" x14ac:dyDescent="0.25">
      <c r="D268" s="288" t="s">
        <v>51</v>
      </c>
      <c r="E268" s="288"/>
      <c r="F268" s="288"/>
      <c r="G268" s="288"/>
      <c r="H268" s="288"/>
      <c r="I268" s="288"/>
      <c r="J268" s="288"/>
      <c r="K268" s="288"/>
      <c r="L268" s="288"/>
      <c r="O268" s="163"/>
      <c r="T268" s="289">
        <v>1</v>
      </c>
      <c r="U268" s="289"/>
    </row>
    <row r="269" spans="4:21" ht="3.75" customHeight="1" x14ac:dyDescent="0.25"/>
    <row r="270" spans="4:21" ht="16.5" customHeight="1" x14ac:dyDescent="0.25">
      <c r="D270" s="288" t="s">
        <v>51</v>
      </c>
      <c r="E270" s="288"/>
      <c r="F270" s="288"/>
      <c r="G270" s="288"/>
      <c r="H270" s="288"/>
      <c r="I270" s="288"/>
      <c r="J270" s="288"/>
      <c r="K270" s="288"/>
      <c r="L270" s="288"/>
      <c r="O270" s="163"/>
      <c r="T270" s="289">
        <v>1</v>
      </c>
      <c r="U270" s="289"/>
    </row>
    <row r="271" spans="4:21" ht="3.75" customHeight="1" x14ac:dyDescent="0.25"/>
    <row r="272" spans="4:21" ht="16.5" customHeight="1" x14ac:dyDescent="0.25">
      <c r="D272" s="288" t="s">
        <v>51</v>
      </c>
      <c r="E272" s="288"/>
      <c r="F272" s="288"/>
      <c r="G272" s="288"/>
      <c r="H272" s="288"/>
      <c r="I272" s="288"/>
      <c r="J272" s="288"/>
      <c r="K272" s="288"/>
      <c r="L272" s="288"/>
      <c r="O272" s="163"/>
      <c r="T272" s="289">
        <v>1</v>
      </c>
      <c r="U272" s="289"/>
    </row>
    <row r="273" spans="3:21" ht="3.75" customHeight="1" x14ac:dyDescent="0.25"/>
    <row r="274" spans="3:21" ht="3.75" customHeight="1" x14ac:dyDescent="0.25"/>
    <row r="275" spans="3:21" ht="16.5" customHeight="1" x14ac:dyDescent="0.25">
      <c r="D275" s="288" t="s">
        <v>51</v>
      </c>
      <c r="E275" s="288"/>
      <c r="F275" s="288"/>
      <c r="G275" s="288"/>
      <c r="H275" s="288"/>
      <c r="I275" s="288"/>
      <c r="J275" s="288"/>
      <c r="K275" s="288"/>
      <c r="L275" s="288"/>
      <c r="O275" s="163"/>
      <c r="T275" s="289">
        <v>1</v>
      </c>
      <c r="U275" s="289"/>
    </row>
    <row r="276" spans="3:21" ht="6.75" customHeight="1" x14ac:dyDescent="0.25"/>
    <row r="277" spans="3:21" ht="14.25" customHeight="1" x14ac:dyDescent="0.25">
      <c r="C277" s="283" t="s">
        <v>45</v>
      </c>
      <c r="D277" s="283"/>
      <c r="E277" s="283"/>
      <c r="F277" s="283"/>
      <c r="G277" s="284" t="s">
        <v>54</v>
      </c>
      <c r="H277" s="284"/>
      <c r="I277" s="284"/>
      <c r="J277" s="284"/>
      <c r="K277" s="284"/>
      <c r="L277" s="284"/>
      <c r="S277" s="285">
        <v>279</v>
      </c>
      <c r="T277" s="285"/>
      <c r="U277" s="285"/>
    </row>
    <row r="278" spans="3:21" ht="8.25" customHeight="1" x14ac:dyDescent="0.25"/>
    <row r="279" spans="3:21" ht="3.75" customHeight="1" x14ac:dyDescent="0.25"/>
    <row r="280" spans="3:21" ht="16.5" customHeight="1" x14ac:dyDescent="0.25">
      <c r="D280" s="288" t="s">
        <v>57</v>
      </c>
      <c r="E280" s="288"/>
      <c r="F280" s="288"/>
      <c r="G280" s="288"/>
      <c r="H280" s="288"/>
      <c r="I280" s="288"/>
      <c r="J280" s="288"/>
      <c r="K280" s="288"/>
      <c r="L280" s="288"/>
      <c r="O280" s="163"/>
      <c r="T280" s="289">
        <v>146</v>
      </c>
      <c r="U280" s="289"/>
    </row>
    <row r="281" spans="3:21" ht="3.75" customHeight="1" x14ac:dyDescent="0.25"/>
    <row r="282" spans="3:21" ht="16.5" customHeight="1" x14ac:dyDescent="0.25">
      <c r="D282" s="288" t="s">
        <v>56</v>
      </c>
      <c r="E282" s="288"/>
      <c r="F282" s="288"/>
      <c r="G282" s="288"/>
      <c r="H282" s="288"/>
      <c r="I282" s="288"/>
      <c r="J282" s="288"/>
      <c r="K282" s="288"/>
      <c r="L282" s="288"/>
      <c r="O282" s="163"/>
      <c r="T282" s="289">
        <v>2</v>
      </c>
      <c r="U282" s="289"/>
    </row>
    <row r="283" spans="3:21" ht="3.75" customHeight="1" x14ac:dyDescent="0.25"/>
    <row r="284" spans="3:21" ht="16.5" customHeight="1" x14ac:dyDescent="0.25">
      <c r="D284" s="288" t="s">
        <v>57</v>
      </c>
      <c r="E284" s="288"/>
      <c r="F284" s="288"/>
      <c r="G284" s="288"/>
      <c r="H284" s="288"/>
      <c r="I284" s="288"/>
      <c r="J284" s="288"/>
      <c r="K284" s="288"/>
      <c r="L284" s="288"/>
      <c r="O284" s="163"/>
      <c r="T284" s="289">
        <v>81</v>
      </c>
      <c r="U284" s="289"/>
    </row>
    <row r="285" spans="3:21" ht="3.75" customHeight="1" x14ac:dyDescent="0.25"/>
    <row r="286" spans="3:21" ht="16.5" customHeight="1" x14ac:dyDescent="0.25">
      <c r="D286" s="288" t="s">
        <v>58</v>
      </c>
      <c r="E286" s="288"/>
      <c r="F286" s="288"/>
      <c r="G286" s="288"/>
      <c r="H286" s="288"/>
      <c r="I286" s="288"/>
      <c r="J286" s="288"/>
      <c r="K286" s="288"/>
      <c r="L286" s="288"/>
      <c r="O286" s="163"/>
      <c r="T286" s="289">
        <v>97</v>
      </c>
      <c r="U286" s="289"/>
    </row>
    <row r="287" spans="3:21" ht="3.75" customHeight="1" x14ac:dyDescent="0.25"/>
    <row r="288" spans="3:21" ht="16.5" customHeight="1" x14ac:dyDescent="0.25">
      <c r="D288" s="288" t="s">
        <v>55</v>
      </c>
      <c r="E288" s="288"/>
      <c r="F288" s="288"/>
      <c r="G288" s="288"/>
      <c r="H288" s="288"/>
      <c r="I288" s="288"/>
      <c r="J288" s="288"/>
      <c r="K288" s="288"/>
      <c r="L288" s="288"/>
      <c r="O288" s="163"/>
      <c r="T288" s="289">
        <v>11</v>
      </c>
      <c r="U288" s="289"/>
    </row>
    <row r="289" spans="3:21" ht="3.75" customHeight="1" x14ac:dyDescent="0.25"/>
    <row r="290" spans="3:21" ht="16.5" customHeight="1" x14ac:dyDescent="0.25">
      <c r="D290" s="288" t="s">
        <v>55</v>
      </c>
      <c r="E290" s="288"/>
      <c r="F290" s="288"/>
      <c r="G290" s="288"/>
      <c r="H290" s="288"/>
      <c r="I290" s="288"/>
      <c r="J290" s="288"/>
      <c r="K290" s="288"/>
      <c r="L290" s="288"/>
      <c r="O290" s="163"/>
      <c r="T290" s="289">
        <v>8</v>
      </c>
      <c r="U290" s="289"/>
    </row>
    <row r="291" spans="3:21" ht="3.75" customHeight="1" x14ac:dyDescent="0.25"/>
    <row r="292" spans="3:21" ht="16.5" customHeight="1" x14ac:dyDescent="0.25">
      <c r="D292" s="288" t="s">
        <v>58</v>
      </c>
      <c r="E292" s="288"/>
      <c r="F292" s="288"/>
      <c r="G292" s="288"/>
      <c r="H292" s="288"/>
      <c r="I292" s="288"/>
      <c r="J292" s="288"/>
      <c r="K292" s="288"/>
      <c r="L292" s="288"/>
      <c r="O292" s="163"/>
      <c r="T292" s="289">
        <v>249</v>
      </c>
      <c r="U292" s="289"/>
    </row>
    <row r="293" spans="3:21" ht="3.75" customHeight="1" x14ac:dyDescent="0.25"/>
    <row r="294" spans="3:21" ht="16.5" customHeight="1" x14ac:dyDescent="0.25">
      <c r="D294" s="288" t="s">
        <v>56</v>
      </c>
      <c r="E294" s="288"/>
      <c r="F294" s="288"/>
      <c r="G294" s="288"/>
      <c r="H294" s="288"/>
      <c r="I294" s="288"/>
      <c r="J294" s="288"/>
      <c r="K294" s="288"/>
      <c r="L294" s="288"/>
      <c r="O294" s="163"/>
      <c r="T294" s="289">
        <v>14</v>
      </c>
      <c r="U294" s="289"/>
    </row>
    <row r="295" spans="3:21" ht="6.75" customHeight="1" x14ac:dyDescent="0.25"/>
    <row r="296" spans="3:21" ht="14.25" customHeight="1" x14ac:dyDescent="0.25">
      <c r="C296" s="283" t="s">
        <v>45</v>
      </c>
      <c r="D296" s="283"/>
      <c r="E296" s="283"/>
      <c r="F296" s="283"/>
      <c r="G296" s="284" t="s">
        <v>59</v>
      </c>
      <c r="H296" s="284"/>
      <c r="I296" s="284"/>
      <c r="J296" s="284"/>
      <c r="K296" s="284"/>
      <c r="L296" s="284"/>
      <c r="S296" s="285">
        <v>608</v>
      </c>
      <c r="T296" s="285"/>
      <c r="U296" s="285"/>
    </row>
    <row r="297" spans="3:21" ht="8.25" customHeight="1" x14ac:dyDescent="0.25"/>
    <row r="298" spans="3:21" ht="3.75" customHeight="1" x14ac:dyDescent="0.25"/>
    <row r="299" spans="3:21" ht="16.5" customHeight="1" x14ac:dyDescent="0.25">
      <c r="D299" s="288" t="s">
        <v>61</v>
      </c>
      <c r="E299" s="288"/>
      <c r="F299" s="288"/>
      <c r="G299" s="288"/>
      <c r="H299" s="288"/>
      <c r="I299" s="288"/>
      <c r="J299" s="288"/>
      <c r="K299" s="288"/>
      <c r="L299" s="288"/>
      <c r="O299" s="163"/>
      <c r="T299" s="289">
        <v>90</v>
      </c>
      <c r="U299" s="289"/>
    </row>
    <row r="300" spans="3:21" ht="3.75" customHeight="1" x14ac:dyDescent="0.25"/>
    <row r="301" spans="3:21" ht="16.5" customHeight="1" x14ac:dyDescent="0.25">
      <c r="D301" s="288" t="s">
        <v>63</v>
      </c>
      <c r="E301" s="288"/>
      <c r="F301" s="288"/>
      <c r="G301" s="288"/>
      <c r="H301" s="288"/>
      <c r="I301" s="288"/>
      <c r="J301" s="288"/>
      <c r="K301" s="288"/>
      <c r="L301" s="288"/>
      <c r="O301" s="163"/>
      <c r="T301" s="289">
        <v>151</v>
      </c>
      <c r="U301" s="289"/>
    </row>
    <row r="302" spans="3:21" ht="3.75" customHeight="1" x14ac:dyDescent="0.25"/>
    <row r="303" spans="3:21" ht="16.5" customHeight="1" x14ac:dyDescent="0.25">
      <c r="D303" s="288" t="s">
        <v>63</v>
      </c>
      <c r="E303" s="288"/>
      <c r="F303" s="288"/>
      <c r="G303" s="288"/>
      <c r="H303" s="288"/>
      <c r="I303" s="288"/>
      <c r="J303" s="288"/>
      <c r="K303" s="288"/>
      <c r="L303" s="288"/>
      <c r="O303" s="163"/>
      <c r="T303" s="289">
        <v>99</v>
      </c>
      <c r="U303" s="289"/>
    </row>
    <row r="304" spans="3:21" ht="3.75" customHeight="1" x14ac:dyDescent="0.25"/>
    <row r="305" spans="3:21" ht="16.5" customHeight="1" x14ac:dyDescent="0.25">
      <c r="D305" s="288" t="s">
        <v>60</v>
      </c>
      <c r="E305" s="288"/>
      <c r="F305" s="288"/>
      <c r="G305" s="288"/>
      <c r="H305" s="288"/>
      <c r="I305" s="288"/>
      <c r="J305" s="288"/>
      <c r="K305" s="288"/>
      <c r="L305" s="288"/>
      <c r="O305" s="163"/>
      <c r="T305" s="289">
        <v>448</v>
      </c>
      <c r="U305" s="289"/>
    </row>
    <row r="306" spans="3:21" ht="3.75" customHeight="1" x14ac:dyDescent="0.25"/>
    <row r="307" spans="3:21" ht="16.5" customHeight="1" x14ac:dyDescent="0.25">
      <c r="D307" s="288" t="s">
        <v>60</v>
      </c>
      <c r="E307" s="288"/>
      <c r="F307" s="288"/>
      <c r="G307" s="288"/>
      <c r="H307" s="288"/>
      <c r="I307" s="288"/>
      <c r="J307" s="288"/>
      <c r="K307" s="288"/>
      <c r="L307" s="288"/>
      <c r="O307" s="163"/>
      <c r="T307" s="289">
        <v>343</v>
      </c>
      <c r="U307" s="289"/>
    </row>
    <row r="308" spans="3:21" ht="3.75" customHeight="1" x14ac:dyDescent="0.25"/>
    <row r="309" spans="3:21" ht="16.5" customHeight="1" x14ac:dyDescent="0.25">
      <c r="D309" s="288" t="s">
        <v>62</v>
      </c>
      <c r="E309" s="288"/>
      <c r="F309" s="288"/>
      <c r="G309" s="288"/>
      <c r="H309" s="288"/>
      <c r="I309" s="288"/>
      <c r="J309" s="288"/>
      <c r="K309" s="288"/>
      <c r="L309" s="288"/>
      <c r="O309" s="163"/>
      <c r="T309" s="289">
        <v>273</v>
      </c>
      <c r="U309" s="289"/>
    </row>
    <row r="310" spans="3:21" ht="3.75" customHeight="1" x14ac:dyDescent="0.25"/>
    <row r="311" spans="3:21" ht="16.5" customHeight="1" x14ac:dyDescent="0.25">
      <c r="D311" s="288" t="s">
        <v>62</v>
      </c>
      <c r="E311" s="288"/>
      <c r="F311" s="288"/>
      <c r="G311" s="288"/>
      <c r="H311" s="288"/>
      <c r="I311" s="288"/>
      <c r="J311" s="288"/>
      <c r="K311" s="288"/>
      <c r="L311" s="288"/>
      <c r="O311" s="163"/>
      <c r="T311" s="289">
        <v>515</v>
      </c>
      <c r="U311" s="289"/>
    </row>
    <row r="312" spans="3:21" ht="6.75" customHeight="1" x14ac:dyDescent="0.25"/>
    <row r="313" spans="3:21" ht="14.25" customHeight="1" x14ac:dyDescent="0.25">
      <c r="C313" s="283" t="s">
        <v>45</v>
      </c>
      <c r="D313" s="283"/>
      <c r="E313" s="283"/>
      <c r="F313" s="283"/>
      <c r="G313" s="284" t="s">
        <v>64</v>
      </c>
      <c r="H313" s="284"/>
      <c r="I313" s="284"/>
      <c r="J313" s="284"/>
      <c r="K313" s="284"/>
      <c r="L313" s="284"/>
      <c r="S313" s="285">
        <v>1919</v>
      </c>
      <c r="T313" s="285"/>
      <c r="U313" s="285"/>
    </row>
    <row r="314" spans="3:21" ht="8.25" customHeight="1" x14ac:dyDescent="0.25"/>
    <row r="315" spans="3:21" ht="3.75" customHeight="1" x14ac:dyDescent="0.25"/>
    <row r="316" spans="3:21" ht="16.5" customHeight="1" x14ac:dyDescent="0.25">
      <c r="D316" s="288" t="s">
        <v>65</v>
      </c>
      <c r="E316" s="288"/>
      <c r="F316" s="288"/>
      <c r="G316" s="288"/>
      <c r="H316" s="288"/>
      <c r="I316" s="288"/>
      <c r="J316" s="288"/>
      <c r="K316" s="288"/>
      <c r="L316" s="288"/>
      <c r="O316" s="163"/>
      <c r="T316" s="289">
        <v>352</v>
      </c>
      <c r="U316" s="289"/>
    </row>
    <row r="317" spans="3:21" ht="3.75" customHeight="1" x14ac:dyDescent="0.25"/>
    <row r="318" spans="3:21" ht="16.5" customHeight="1" x14ac:dyDescent="0.25">
      <c r="D318" s="288" t="s">
        <v>66</v>
      </c>
      <c r="E318" s="288"/>
      <c r="F318" s="288"/>
      <c r="G318" s="288"/>
      <c r="H318" s="288"/>
      <c r="I318" s="288"/>
      <c r="J318" s="288"/>
      <c r="K318" s="288"/>
      <c r="L318" s="288"/>
      <c r="O318" s="163"/>
      <c r="T318" s="289">
        <v>39</v>
      </c>
      <c r="U318" s="289"/>
    </row>
    <row r="319" spans="3:21" ht="6" customHeight="1" x14ac:dyDescent="0.25"/>
    <row r="320" spans="3:21" ht="15" customHeight="1" x14ac:dyDescent="0.25"/>
    <row r="322" spans="2:21" ht="9" customHeight="1" x14ac:dyDescent="0.25"/>
    <row r="323" spans="2:21" ht="9" customHeight="1" x14ac:dyDescent="0.25"/>
    <row r="324" spans="2:21" ht="12.75" customHeight="1" x14ac:dyDescent="0.25">
      <c r="C324" s="293"/>
      <c r="D324" s="293"/>
      <c r="E324" s="294"/>
      <c r="F324" s="294"/>
      <c r="G324" s="294"/>
      <c r="I324" s="295"/>
      <c r="J324" s="295"/>
      <c r="K324" s="295"/>
    </row>
    <row r="325" spans="2:21" ht="11.25" customHeight="1" x14ac:dyDescent="0.25"/>
    <row r="326" spans="2:21" ht="12.75" customHeight="1" x14ac:dyDescent="0.25">
      <c r="K326" s="290" t="s">
        <v>37</v>
      </c>
      <c r="L326" s="290"/>
      <c r="M326" s="290"/>
      <c r="N326" s="290"/>
      <c r="O326" s="290"/>
      <c r="P326" s="290"/>
      <c r="Q326" s="290"/>
      <c r="R326" s="290"/>
      <c r="S326" s="290"/>
      <c r="T326" s="290"/>
    </row>
    <row r="327" spans="2:21" ht="9" customHeight="1" x14ac:dyDescent="0.25"/>
    <row r="328" spans="2:21" ht="12.75" customHeight="1" x14ac:dyDescent="0.25">
      <c r="K328" s="291" t="s">
        <v>38</v>
      </c>
      <c r="L328" s="291"/>
      <c r="M328" s="291"/>
      <c r="N328" s="291"/>
      <c r="O328" s="291"/>
      <c r="P328" s="291"/>
      <c r="Q328" s="291"/>
      <c r="R328" s="291"/>
      <c r="S328" s="291"/>
      <c r="T328" s="291"/>
    </row>
    <row r="329" spans="2:21" ht="31.5" customHeight="1" x14ac:dyDescent="0.25"/>
    <row r="330" spans="2:21" ht="12.75" customHeight="1" x14ac:dyDescent="0.25">
      <c r="B330" s="292" t="s">
        <v>83</v>
      </c>
      <c r="C330" s="292"/>
      <c r="D330" s="292"/>
      <c r="E330" s="292"/>
      <c r="F330" s="292"/>
      <c r="G330" s="292"/>
      <c r="H330" s="292"/>
      <c r="I330" s="292"/>
      <c r="J330" s="292"/>
      <c r="K330" s="292"/>
      <c r="L330" s="292"/>
      <c r="M330" s="292"/>
      <c r="N330" s="292"/>
      <c r="O330" s="292"/>
      <c r="P330" s="292"/>
      <c r="Q330" s="292"/>
      <c r="R330" s="292"/>
      <c r="S330" s="292"/>
      <c r="T330" s="292"/>
      <c r="U330" s="292"/>
    </row>
    <row r="331" spans="2:21" ht="9" customHeight="1" x14ac:dyDescent="0.25"/>
    <row r="332" spans="2:21" ht="15.75" customHeight="1" x14ac:dyDescent="0.25">
      <c r="B332" s="292" t="s">
        <v>40</v>
      </c>
      <c r="C332" s="292"/>
      <c r="D332" s="292"/>
      <c r="E332" s="292"/>
      <c r="F332" s="292"/>
      <c r="G332" s="292"/>
      <c r="H332" s="292"/>
      <c r="I332" s="292"/>
      <c r="J332" s="292"/>
      <c r="K332" s="292"/>
    </row>
    <row r="333" spans="2:21" ht="16.5" customHeight="1" x14ac:dyDescent="0.25"/>
    <row r="334" spans="2:21" ht="18.75" customHeight="1" x14ac:dyDescent="0.25">
      <c r="D334" s="283" t="s">
        <v>41</v>
      </c>
      <c r="E334" s="283"/>
      <c r="F334" s="283"/>
      <c r="G334" s="283"/>
      <c r="H334" s="283"/>
      <c r="I334" s="283"/>
      <c r="N334" s="283"/>
      <c r="O334" s="283"/>
      <c r="P334" s="283"/>
      <c r="R334" s="291" t="s">
        <v>42</v>
      </c>
      <c r="S334" s="291"/>
      <c r="T334" s="291"/>
      <c r="U334" s="291"/>
    </row>
    <row r="335" spans="2:21" ht="3.75" customHeight="1" x14ac:dyDescent="0.25"/>
    <row r="336" spans="2:21" ht="16.5" customHeight="1" x14ac:dyDescent="0.25">
      <c r="D336" s="288" t="s">
        <v>65</v>
      </c>
      <c r="E336" s="288"/>
      <c r="F336" s="288"/>
      <c r="G336" s="288"/>
      <c r="H336" s="288"/>
      <c r="I336" s="288"/>
      <c r="J336" s="288"/>
      <c r="K336" s="288"/>
      <c r="L336" s="288"/>
      <c r="O336" s="163"/>
      <c r="T336" s="289">
        <v>359</v>
      </c>
      <c r="U336" s="289"/>
    </row>
    <row r="337" spans="3:21" ht="3.75" customHeight="1" x14ac:dyDescent="0.25"/>
    <row r="338" spans="3:21" ht="16.5" customHeight="1" x14ac:dyDescent="0.25">
      <c r="D338" s="288" t="s">
        <v>66</v>
      </c>
      <c r="E338" s="288"/>
      <c r="F338" s="288"/>
      <c r="G338" s="288"/>
      <c r="H338" s="288"/>
      <c r="I338" s="288"/>
      <c r="J338" s="288"/>
      <c r="K338" s="288"/>
      <c r="L338" s="288"/>
      <c r="O338" s="163"/>
      <c r="T338" s="289">
        <v>29</v>
      </c>
      <c r="U338" s="289"/>
    </row>
    <row r="339" spans="3:21" ht="6.75" customHeight="1" x14ac:dyDescent="0.25"/>
    <row r="340" spans="3:21" ht="14.25" customHeight="1" x14ac:dyDescent="0.25">
      <c r="C340" s="283" t="s">
        <v>45</v>
      </c>
      <c r="D340" s="283"/>
      <c r="E340" s="283"/>
      <c r="F340" s="283"/>
      <c r="G340" s="284" t="s">
        <v>67</v>
      </c>
      <c r="H340" s="284"/>
      <c r="I340" s="284"/>
      <c r="J340" s="284"/>
      <c r="K340" s="284"/>
      <c r="L340" s="284"/>
      <c r="S340" s="285">
        <v>779</v>
      </c>
      <c r="T340" s="285"/>
      <c r="U340" s="285"/>
    </row>
    <row r="341" spans="3:21" ht="8.25" customHeight="1" x14ac:dyDescent="0.25"/>
    <row r="342" spans="3:21" ht="3.75" customHeight="1" x14ac:dyDescent="0.25"/>
    <row r="343" spans="3:21" ht="16.5" customHeight="1" x14ac:dyDescent="0.25">
      <c r="D343" s="288" t="s">
        <v>68</v>
      </c>
      <c r="E343" s="288"/>
      <c r="F343" s="288"/>
      <c r="G343" s="288"/>
      <c r="H343" s="288"/>
      <c r="I343" s="288"/>
      <c r="J343" s="288"/>
      <c r="K343" s="288"/>
      <c r="L343" s="288"/>
      <c r="O343" s="163"/>
      <c r="T343" s="289">
        <v>117</v>
      </c>
      <c r="U343" s="289"/>
    </row>
    <row r="344" spans="3:21" ht="3.75" customHeight="1" x14ac:dyDescent="0.25"/>
    <row r="345" spans="3:21" ht="16.5" customHeight="1" x14ac:dyDescent="0.25">
      <c r="D345" s="288" t="s">
        <v>69</v>
      </c>
      <c r="E345" s="288"/>
      <c r="F345" s="288"/>
      <c r="G345" s="288"/>
      <c r="H345" s="288"/>
      <c r="I345" s="288"/>
      <c r="J345" s="288"/>
      <c r="K345" s="288"/>
      <c r="L345" s="288"/>
      <c r="O345" s="163"/>
      <c r="T345" s="289">
        <v>400</v>
      </c>
      <c r="U345" s="289"/>
    </row>
    <row r="346" spans="3:21" ht="3.75" customHeight="1" x14ac:dyDescent="0.25"/>
    <row r="347" spans="3:21" ht="16.5" customHeight="1" x14ac:dyDescent="0.25">
      <c r="D347" s="288" t="s">
        <v>71</v>
      </c>
      <c r="E347" s="288"/>
      <c r="F347" s="288"/>
      <c r="G347" s="288"/>
      <c r="H347" s="288"/>
      <c r="I347" s="288"/>
      <c r="J347" s="288"/>
      <c r="K347" s="288"/>
      <c r="L347" s="288"/>
      <c r="O347" s="163"/>
      <c r="T347" s="289">
        <v>88</v>
      </c>
      <c r="U347" s="289"/>
    </row>
    <row r="348" spans="3:21" ht="6.75" customHeight="1" x14ac:dyDescent="0.25"/>
    <row r="349" spans="3:21" ht="14.25" customHeight="1" x14ac:dyDescent="0.25">
      <c r="C349" s="283" t="s">
        <v>45</v>
      </c>
      <c r="D349" s="283"/>
      <c r="E349" s="283"/>
      <c r="F349" s="283"/>
      <c r="G349" s="284" t="s">
        <v>72</v>
      </c>
      <c r="H349" s="284"/>
      <c r="I349" s="284"/>
      <c r="J349" s="284"/>
      <c r="K349" s="284"/>
      <c r="L349" s="284"/>
      <c r="S349" s="285">
        <v>605</v>
      </c>
      <c r="T349" s="285"/>
      <c r="U349" s="285"/>
    </row>
    <row r="350" spans="3:21" ht="8.25" customHeight="1" x14ac:dyDescent="0.25"/>
    <row r="351" spans="3:21" ht="3.75" customHeight="1" x14ac:dyDescent="0.25"/>
    <row r="352" spans="3:21" ht="16.5" customHeight="1" x14ac:dyDescent="0.25">
      <c r="D352" s="288" t="s">
        <v>80</v>
      </c>
      <c r="E352" s="288"/>
      <c r="F352" s="288"/>
      <c r="G352" s="288"/>
      <c r="H352" s="288"/>
      <c r="I352" s="288"/>
      <c r="J352" s="288"/>
      <c r="K352" s="288"/>
      <c r="L352" s="288"/>
      <c r="O352" s="163"/>
      <c r="T352" s="289">
        <v>3</v>
      </c>
      <c r="U352" s="289"/>
    </row>
    <row r="353" spans="3:21" ht="3.75" customHeight="1" x14ac:dyDescent="0.25"/>
    <row r="354" spans="3:21" ht="16.5" customHeight="1" x14ac:dyDescent="0.25">
      <c r="D354" s="288" t="s">
        <v>74</v>
      </c>
      <c r="E354" s="288"/>
      <c r="F354" s="288"/>
      <c r="G354" s="288"/>
      <c r="H354" s="288"/>
      <c r="I354" s="288"/>
      <c r="J354" s="288"/>
      <c r="K354" s="288"/>
      <c r="L354" s="288"/>
      <c r="O354" s="163"/>
      <c r="T354" s="289">
        <v>9</v>
      </c>
      <c r="U354" s="289"/>
    </row>
    <row r="355" spans="3:21" ht="3.75" customHeight="1" x14ac:dyDescent="0.25"/>
    <row r="356" spans="3:21" ht="16.5" customHeight="1" x14ac:dyDescent="0.25">
      <c r="D356" s="288" t="s">
        <v>75</v>
      </c>
      <c r="E356" s="288"/>
      <c r="F356" s="288"/>
      <c r="G356" s="288"/>
      <c r="H356" s="288"/>
      <c r="I356" s="288"/>
      <c r="J356" s="288"/>
      <c r="K356" s="288"/>
      <c r="L356" s="288"/>
      <c r="O356" s="163"/>
      <c r="T356" s="289">
        <v>6</v>
      </c>
      <c r="U356" s="289"/>
    </row>
    <row r="357" spans="3:21" ht="3.75" customHeight="1" x14ac:dyDescent="0.25"/>
    <row r="358" spans="3:21" ht="16.5" customHeight="1" x14ac:dyDescent="0.25">
      <c r="D358" s="288" t="s">
        <v>84</v>
      </c>
      <c r="E358" s="288"/>
      <c r="F358" s="288"/>
      <c r="G358" s="288"/>
      <c r="H358" s="288"/>
      <c r="I358" s="288"/>
      <c r="J358" s="288"/>
      <c r="K358" s="288"/>
      <c r="L358" s="288"/>
      <c r="O358" s="163"/>
      <c r="T358" s="289">
        <v>1</v>
      </c>
      <c r="U358" s="289"/>
    </row>
    <row r="359" spans="3:21" ht="3.75" customHeight="1" x14ac:dyDescent="0.25"/>
    <row r="360" spans="3:21" ht="16.5" customHeight="1" x14ac:dyDescent="0.25">
      <c r="D360" s="288" t="s">
        <v>76</v>
      </c>
      <c r="E360" s="288"/>
      <c r="F360" s="288"/>
      <c r="G360" s="288"/>
      <c r="H360" s="288"/>
      <c r="I360" s="288"/>
      <c r="J360" s="288"/>
      <c r="K360" s="288"/>
      <c r="L360" s="288"/>
      <c r="O360" s="163"/>
      <c r="T360" s="289">
        <v>10</v>
      </c>
      <c r="U360" s="289"/>
    </row>
    <row r="361" spans="3:21" ht="3.75" customHeight="1" x14ac:dyDescent="0.25"/>
    <row r="362" spans="3:21" ht="16.5" customHeight="1" x14ac:dyDescent="0.25">
      <c r="D362" s="288" t="s">
        <v>77</v>
      </c>
      <c r="E362" s="288"/>
      <c r="F362" s="288"/>
      <c r="G362" s="288"/>
      <c r="H362" s="288"/>
      <c r="I362" s="288"/>
      <c r="J362" s="288"/>
      <c r="K362" s="288"/>
      <c r="L362" s="288"/>
      <c r="O362" s="163"/>
      <c r="T362" s="289">
        <v>5</v>
      </c>
      <c r="U362" s="289"/>
    </row>
    <row r="363" spans="3:21" ht="3.75" customHeight="1" x14ac:dyDescent="0.25"/>
    <row r="364" spans="3:21" ht="16.5" customHeight="1" x14ac:dyDescent="0.25">
      <c r="D364" s="288" t="s">
        <v>78</v>
      </c>
      <c r="E364" s="288"/>
      <c r="F364" s="288"/>
      <c r="G364" s="288"/>
      <c r="H364" s="288"/>
      <c r="I364" s="288"/>
      <c r="J364" s="288"/>
      <c r="K364" s="288"/>
      <c r="L364" s="288"/>
      <c r="O364" s="163"/>
      <c r="T364" s="289">
        <v>9</v>
      </c>
      <c r="U364" s="289"/>
    </row>
    <row r="365" spans="3:21" ht="3.75" customHeight="1" x14ac:dyDescent="0.25"/>
    <row r="366" spans="3:21" ht="16.5" customHeight="1" x14ac:dyDescent="0.25">
      <c r="D366" s="288" t="s">
        <v>79</v>
      </c>
      <c r="E366" s="288"/>
      <c r="F366" s="288"/>
      <c r="G366" s="288"/>
      <c r="H366" s="288"/>
      <c r="I366" s="288"/>
      <c r="J366" s="288"/>
      <c r="K366" s="288"/>
      <c r="L366" s="288"/>
      <c r="O366" s="163"/>
      <c r="T366" s="289">
        <v>8</v>
      </c>
      <c r="U366" s="289"/>
    </row>
    <row r="367" spans="3:21" ht="6.75" customHeight="1" x14ac:dyDescent="0.25"/>
    <row r="368" spans="3:21" ht="14.25" customHeight="1" x14ac:dyDescent="0.25">
      <c r="C368" s="283" t="s">
        <v>45</v>
      </c>
      <c r="D368" s="283"/>
      <c r="E368" s="283"/>
      <c r="F368" s="283"/>
      <c r="G368" s="284" t="s">
        <v>81</v>
      </c>
      <c r="H368" s="284"/>
      <c r="I368" s="284"/>
      <c r="J368" s="284"/>
      <c r="K368" s="284"/>
      <c r="L368" s="284"/>
      <c r="S368" s="285">
        <v>51</v>
      </c>
      <c r="T368" s="285"/>
      <c r="U368" s="285"/>
    </row>
    <row r="369" spans="3:21" ht="8.25" customHeight="1" x14ac:dyDescent="0.25"/>
    <row r="370" spans="3:21" ht="17.25" customHeight="1" x14ac:dyDescent="0.25"/>
    <row r="371" spans="3:21" ht="13.5" customHeight="1" thickBot="1" x14ac:dyDescent="0.3">
      <c r="C371" s="286" t="s">
        <v>82</v>
      </c>
      <c r="D371" s="286"/>
      <c r="E371" s="286"/>
      <c r="S371" s="287">
        <v>4844</v>
      </c>
      <c r="T371" s="287"/>
      <c r="U371" s="287"/>
    </row>
    <row r="372" spans="3:21" ht="6" customHeight="1" thickTop="1" x14ac:dyDescent="0.25"/>
    <row r="373" spans="3:21" ht="228.75" customHeight="1" x14ac:dyDescent="0.25"/>
    <row r="374" spans="3:21" ht="15" customHeight="1" x14ac:dyDescent="0.25"/>
    <row r="376" spans="3:21" ht="9" customHeight="1" x14ac:dyDescent="0.25"/>
  </sheetData>
  <mergeCells count="344">
    <mergeCell ref="C2:D2"/>
    <mergeCell ref="E2:G2"/>
    <mergeCell ref="I2:K2"/>
    <mergeCell ref="K4:T4"/>
    <mergeCell ref="K6:T6"/>
    <mergeCell ref="B8:U8"/>
    <mergeCell ref="D16:L16"/>
    <mergeCell ref="T16:U16"/>
    <mergeCell ref="C18:F18"/>
    <mergeCell ref="G18:L18"/>
    <mergeCell ref="S18:U18"/>
    <mergeCell ref="B10:K10"/>
    <mergeCell ref="D12:I12"/>
    <mergeCell ref="N12:P12"/>
    <mergeCell ref="R12:U12"/>
    <mergeCell ref="D14:L14"/>
    <mergeCell ref="T14:U14"/>
    <mergeCell ref="D27:L27"/>
    <mergeCell ref="T27:U27"/>
    <mergeCell ref="D29:L29"/>
    <mergeCell ref="T29:U29"/>
    <mergeCell ref="D31:L31"/>
    <mergeCell ref="T31:U31"/>
    <mergeCell ref="D21:L21"/>
    <mergeCell ref="T21:U21"/>
    <mergeCell ref="D23:L23"/>
    <mergeCell ref="T23:U23"/>
    <mergeCell ref="D25:L25"/>
    <mergeCell ref="T25:U25"/>
    <mergeCell ref="D39:L39"/>
    <mergeCell ref="T39:U39"/>
    <mergeCell ref="D41:L41"/>
    <mergeCell ref="T41:U41"/>
    <mergeCell ref="D43:L43"/>
    <mergeCell ref="T43:U43"/>
    <mergeCell ref="D33:L33"/>
    <mergeCell ref="T33:U33"/>
    <mergeCell ref="D35:L35"/>
    <mergeCell ref="T35:U35"/>
    <mergeCell ref="D37:L37"/>
    <mergeCell ref="T37:U37"/>
    <mergeCell ref="D51:L51"/>
    <mergeCell ref="T51:U51"/>
    <mergeCell ref="D53:L53"/>
    <mergeCell ref="T53:U53"/>
    <mergeCell ref="D55:L55"/>
    <mergeCell ref="T55:U55"/>
    <mergeCell ref="D45:L45"/>
    <mergeCell ref="T45:U45"/>
    <mergeCell ref="D47:L47"/>
    <mergeCell ref="T47:U47"/>
    <mergeCell ref="D49:L49"/>
    <mergeCell ref="T49:U49"/>
    <mergeCell ref="D63:L63"/>
    <mergeCell ref="T63:U63"/>
    <mergeCell ref="D65:L65"/>
    <mergeCell ref="T65:U65"/>
    <mergeCell ref="D67:L67"/>
    <mergeCell ref="T67:U67"/>
    <mergeCell ref="D57:L57"/>
    <mergeCell ref="T57:U57"/>
    <mergeCell ref="D59:L59"/>
    <mergeCell ref="T59:U59"/>
    <mergeCell ref="D61:L61"/>
    <mergeCell ref="T61:U61"/>
    <mergeCell ref="D75:L75"/>
    <mergeCell ref="T75:U75"/>
    <mergeCell ref="D77:L77"/>
    <mergeCell ref="T77:U77"/>
    <mergeCell ref="C83:D83"/>
    <mergeCell ref="E83:G83"/>
    <mergeCell ref="I83:K83"/>
    <mergeCell ref="D69:L69"/>
    <mergeCell ref="T69:U69"/>
    <mergeCell ref="D71:L71"/>
    <mergeCell ref="T71:U71"/>
    <mergeCell ref="D73:L73"/>
    <mergeCell ref="T73:U73"/>
    <mergeCell ref="D95:L95"/>
    <mergeCell ref="T95:U95"/>
    <mergeCell ref="D97:L97"/>
    <mergeCell ref="T97:U97"/>
    <mergeCell ref="D99:L99"/>
    <mergeCell ref="T99:U99"/>
    <mergeCell ref="K85:T85"/>
    <mergeCell ref="K87:T87"/>
    <mergeCell ref="B89:U89"/>
    <mergeCell ref="B91:K91"/>
    <mergeCell ref="D93:I93"/>
    <mergeCell ref="N93:P93"/>
    <mergeCell ref="R93:U93"/>
    <mergeCell ref="D107:L107"/>
    <mergeCell ref="T107:U107"/>
    <mergeCell ref="D109:L109"/>
    <mergeCell ref="T109:U109"/>
    <mergeCell ref="D111:L111"/>
    <mergeCell ref="T111:U111"/>
    <mergeCell ref="D101:L101"/>
    <mergeCell ref="T101:U101"/>
    <mergeCell ref="D103:L103"/>
    <mergeCell ref="T103:U103"/>
    <mergeCell ref="D105:L105"/>
    <mergeCell ref="T105:U105"/>
    <mergeCell ref="D118:L118"/>
    <mergeCell ref="T118:U118"/>
    <mergeCell ref="D120:L120"/>
    <mergeCell ref="T120:U120"/>
    <mergeCell ref="D122:L122"/>
    <mergeCell ref="T122:U122"/>
    <mergeCell ref="C113:F113"/>
    <mergeCell ref="G113:L113"/>
    <mergeCell ref="S113:U113"/>
    <mergeCell ref="D116:L116"/>
    <mergeCell ref="T116:U116"/>
    <mergeCell ref="D130:L130"/>
    <mergeCell ref="T130:U130"/>
    <mergeCell ref="D132:L132"/>
    <mergeCell ref="T132:U132"/>
    <mergeCell ref="D134:L134"/>
    <mergeCell ref="T134:U134"/>
    <mergeCell ref="D124:L124"/>
    <mergeCell ref="T124:U124"/>
    <mergeCell ref="D126:L126"/>
    <mergeCell ref="T126:U126"/>
    <mergeCell ref="D128:L128"/>
    <mergeCell ref="T128:U128"/>
    <mergeCell ref="D142:L142"/>
    <mergeCell ref="T142:U142"/>
    <mergeCell ref="D144:L144"/>
    <mergeCell ref="T144:U144"/>
    <mergeCell ref="D146:L146"/>
    <mergeCell ref="T146:U146"/>
    <mergeCell ref="D136:L136"/>
    <mergeCell ref="T136:U136"/>
    <mergeCell ref="D138:L138"/>
    <mergeCell ref="T138:U138"/>
    <mergeCell ref="D140:L140"/>
    <mergeCell ref="T140:U140"/>
    <mergeCell ref="D154:L154"/>
    <mergeCell ref="T154:U154"/>
    <mergeCell ref="D156:L156"/>
    <mergeCell ref="T156:U156"/>
    <mergeCell ref="D158:L158"/>
    <mergeCell ref="T158:U158"/>
    <mergeCell ref="D148:L148"/>
    <mergeCell ref="T148:U148"/>
    <mergeCell ref="D150:L150"/>
    <mergeCell ref="T150:U150"/>
    <mergeCell ref="D152:L152"/>
    <mergeCell ref="T152:U152"/>
    <mergeCell ref="B170:U170"/>
    <mergeCell ref="B172:K172"/>
    <mergeCell ref="D174:I174"/>
    <mergeCell ref="N174:P174"/>
    <mergeCell ref="R174:U174"/>
    <mergeCell ref="C164:D164"/>
    <mergeCell ref="E164:G164"/>
    <mergeCell ref="I164:K164"/>
    <mergeCell ref="K166:T166"/>
    <mergeCell ref="K168:T168"/>
    <mergeCell ref="D182:L182"/>
    <mergeCell ref="T182:U182"/>
    <mergeCell ref="D184:L184"/>
    <mergeCell ref="T184:U184"/>
    <mergeCell ref="D186:L186"/>
    <mergeCell ref="T186:U186"/>
    <mergeCell ref="D176:L176"/>
    <mergeCell ref="T176:U176"/>
    <mergeCell ref="D178:L178"/>
    <mergeCell ref="T178:U178"/>
    <mergeCell ref="D180:L180"/>
    <mergeCell ref="T180:U180"/>
    <mergeCell ref="D194:L194"/>
    <mergeCell ref="T194:U194"/>
    <mergeCell ref="D196:L196"/>
    <mergeCell ref="T196:U196"/>
    <mergeCell ref="D198:L198"/>
    <mergeCell ref="T198:U198"/>
    <mergeCell ref="D188:L188"/>
    <mergeCell ref="T188:U188"/>
    <mergeCell ref="D190:L190"/>
    <mergeCell ref="T190:U190"/>
    <mergeCell ref="D192:L192"/>
    <mergeCell ref="T192:U192"/>
    <mergeCell ref="D206:L206"/>
    <mergeCell ref="T206:U206"/>
    <mergeCell ref="D208:L208"/>
    <mergeCell ref="T208:U208"/>
    <mergeCell ref="D210:L210"/>
    <mergeCell ref="T210:U210"/>
    <mergeCell ref="D200:L200"/>
    <mergeCell ref="T200:U200"/>
    <mergeCell ref="D202:L202"/>
    <mergeCell ref="T202:U202"/>
    <mergeCell ref="D204:L204"/>
    <mergeCell ref="T204:U204"/>
    <mergeCell ref="D218:L218"/>
    <mergeCell ref="T218:U218"/>
    <mergeCell ref="D220:L220"/>
    <mergeCell ref="T220:U220"/>
    <mergeCell ref="D222:L222"/>
    <mergeCell ref="T222:U222"/>
    <mergeCell ref="D212:L212"/>
    <mergeCell ref="T212:U212"/>
    <mergeCell ref="D214:L214"/>
    <mergeCell ref="T214:U214"/>
    <mergeCell ref="D216:L216"/>
    <mergeCell ref="T216:U216"/>
    <mergeCell ref="D230:L230"/>
    <mergeCell ref="T230:U230"/>
    <mergeCell ref="D232:L232"/>
    <mergeCell ref="T232:U232"/>
    <mergeCell ref="D234:L234"/>
    <mergeCell ref="T234:U234"/>
    <mergeCell ref="D224:L224"/>
    <mergeCell ref="T224:U224"/>
    <mergeCell ref="D226:L226"/>
    <mergeCell ref="T226:U226"/>
    <mergeCell ref="D228:L228"/>
    <mergeCell ref="T228:U228"/>
    <mergeCell ref="K246:T246"/>
    <mergeCell ref="K248:T248"/>
    <mergeCell ref="B250:U250"/>
    <mergeCell ref="B252:K252"/>
    <mergeCell ref="D254:I254"/>
    <mergeCell ref="N254:P254"/>
    <mergeCell ref="R254:U254"/>
    <mergeCell ref="D236:L236"/>
    <mergeCell ref="T236:U236"/>
    <mergeCell ref="D238:L238"/>
    <mergeCell ref="T238:U238"/>
    <mergeCell ref="C244:D244"/>
    <mergeCell ref="E244:G244"/>
    <mergeCell ref="I244:K244"/>
    <mergeCell ref="D262:L262"/>
    <mergeCell ref="T262:U262"/>
    <mergeCell ref="D264:L264"/>
    <mergeCell ref="T264:U264"/>
    <mergeCell ref="D266:L266"/>
    <mergeCell ref="T266:U266"/>
    <mergeCell ref="D256:L256"/>
    <mergeCell ref="T256:U256"/>
    <mergeCell ref="D258:L258"/>
    <mergeCell ref="T258:U258"/>
    <mergeCell ref="D260:L260"/>
    <mergeCell ref="T260:U260"/>
    <mergeCell ref="D275:L275"/>
    <mergeCell ref="T275:U275"/>
    <mergeCell ref="C277:F277"/>
    <mergeCell ref="G277:L277"/>
    <mergeCell ref="S277:U277"/>
    <mergeCell ref="D268:L268"/>
    <mergeCell ref="T268:U268"/>
    <mergeCell ref="D270:L270"/>
    <mergeCell ref="T270:U270"/>
    <mergeCell ref="D272:L272"/>
    <mergeCell ref="T272:U272"/>
    <mergeCell ref="D286:L286"/>
    <mergeCell ref="T286:U286"/>
    <mergeCell ref="D288:L288"/>
    <mergeCell ref="T288:U288"/>
    <mergeCell ref="D290:L290"/>
    <mergeCell ref="T290:U290"/>
    <mergeCell ref="D280:L280"/>
    <mergeCell ref="T280:U280"/>
    <mergeCell ref="D282:L282"/>
    <mergeCell ref="T282:U282"/>
    <mergeCell ref="D284:L284"/>
    <mergeCell ref="T284:U284"/>
    <mergeCell ref="D299:L299"/>
    <mergeCell ref="T299:U299"/>
    <mergeCell ref="D301:L301"/>
    <mergeCell ref="T301:U301"/>
    <mergeCell ref="D303:L303"/>
    <mergeCell ref="T303:U303"/>
    <mergeCell ref="D292:L292"/>
    <mergeCell ref="T292:U292"/>
    <mergeCell ref="D294:L294"/>
    <mergeCell ref="T294:U294"/>
    <mergeCell ref="C296:F296"/>
    <mergeCell ref="G296:L296"/>
    <mergeCell ref="S296:U296"/>
    <mergeCell ref="D311:L311"/>
    <mergeCell ref="T311:U311"/>
    <mergeCell ref="C313:F313"/>
    <mergeCell ref="G313:L313"/>
    <mergeCell ref="S313:U313"/>
    <mergeCell ref="D305:L305"/>
    <mergeCell ref="T305:U305"/>
    <mergeCell ref="D307:L307"/>
    <mergeCell ref="T307:U307"/>
    <mergeCell ref="D309:L309"/>
    <mergeCell ref="T309:U309"/>
    <mergeCell ref="K326:T326"/>
    <mergeCell ref="K328:T328"/>
    <mergeCell ref="B330:U330"/>
    <mergeCell ref="B332:K332"/>
    <mergeCell ref="D334:I334"/>
    <mergeCell ref="N334:P334"/>
    <mergeCell ref="R334:U334"/>
    <mergeCell ref="D316:L316"/>
    <mergeCell ref="T316:U316"/>
    <mergeCell ref="D318:L318"/>
    <mergeCell ref="T318:U318"/>
    <mergeCell ref="C324:D324"/>
    <mergeCell ref="E324:G324"/>
    <mergeCell ref="I324:K324"/>
    <mergeCell ref="D343:L343"/>
    <mergeCell ref="T343:U343"/>
    <mergeCell ref="D345:L345"/>
    <mergeCell ref="T345:U345"/>
    <mergeCell ref="D347:L347"/>
    <mergeCell ref="T347:U347"/>
    <mergeCell ref="D336:L336"/>
    <mergeCell ref="T336:U336"/>
    <mergeCell ref="D338:L338"/>
    <mergeCell ref="T338:U338"/>
    <mergeCell ref="C340:F340"/>
    <mergeCell ref="G340:L340"/>
    <mergeCell ref="S340:U340"/>
    <mergeCell ref="D354:L354"/>
    <mergeCell ref="T354:U354"/>
    <mergeCell ref="D356:L356"/>
    <mergeCell ref="T356:U356"/>
    <mergeCell ref="D358:L358"/>
    <mergeCell ref="T358:U358"/>
    <mergeCell ref="C349:F349"/>
    <mergeCell ref="G349:L349"/>
    <mergeCell ref="S349:U349"/>
    <mergeCell ref="D352:L352"/>
    <mergeCell ref="T352:U352"/>
    <mergeCell ref="C371:E371"/>
    <mergeCell ref="S371:U371"/>
    <mergeCell ref="D366:L366"/>
    <mergeCell ref="T366:U366"/>
    <mergeCell ref="C368:F368"/>
    <mergeCell ref="G368:L368"/>
    <mergeCell ref="S368:U368"/>
    <mergeCell ref="D360:L360"/>
    <mergeCell ref="T360:U360"/>
    <mergeCell ref="D362:L362"/>
    <mergeCell ref="T362:U362"/>
    <mergeCell ref="D364:L364"/>
    <mergeCell ref="T364:U364"/>
  </mergeCells>
  <pageMargins left="0" right="0" top="0" bottom="0" header="0" footer="0"/>
  <pageSetup paperSize="9" fitToWidth="0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F01EC-9249-4D40-8ADE-DAD3409FDE31}">
  <dimension ref="B1:U391"/>
  <sheetViews>
    <sheetView showGridLines="0" showOutlineSymbols="0" view="pageBreakPreview" zoomScale="60" zoomScaleNormal="100" workbookViewId="0">
      <selection activeCell="C356" sqref="C356"/>
    </sheetView>
  </sheetViews>
  <sheetFormatPr baseColWidth="10" defaultRowHeight="12.75" customHeight="1" x14ac:dyDescent="0.25"/>
  <cols>
    <col min="1" max="2" width="1.1796875" style="162" customWidth="1"/>
    <col min="3" max="3" width="1.26953125" style="162" customWidth="1"/>
    <col min="4" max="4" width="7.26953125" style="162" customWidth="1"/>
    <col min="5" max="5" width="4.1796875" style="162" customWidth="1"/>
    <col min="6" max="6" width="2.54296875" style="162" customWidth="1"/>
    <col min="7" max="7" width="2.453125" style="162" customWidth="1"/>
    <col min="8" max="8" width="1.26953125" style="162" customWidth="1"/>
    <col min="9" max="9" width="1.81640625" style="162" customWidth="1"/>
    <col min="10" max="10" width="3.26953125" style="162" customWidth="1"/>
    <col min="11" max="11" width="10" style="162" customWidth="1"/>
    <col min="12" max="12" width="15.453125" style="162" customWidth="1"/>
    <col min="13" max="13" width="3" style="162" customWidth="1"/>
    <col min="14" max="14" width="2.26953125" style="162" customWidth="1"/>
    <col min="15" max="15" width="8.1796875" style="162" customWidth="1"/>
    <col min="16" max="16" width="2.453125" style="162" customWidth="1"/>
    <col min="17" max="17" width="3.54296875" style="162" customWidth="1"/>
    <col min="18" max="18" width="5.81640625" style="162" customWidth="1"/>
    <col min="19" max="19" width="1.1796875" style="162" customWidth="1"/>
    <col min="20" max="20" width="5.1796875" style="162" customWidth="1"/>
    <col min="21" max="21" width="3.26953125" style="162" customWidth="1"/>
    <col min="22" max="227" width="6.81640625" style="162" customWidth="1"/>
    <col min="228" max="229" width="1.1796875" style="162" customWidth="1"/>
    <col min="230" max="230" width="1.26953125" style="162" customWidth="1"/>
    <col min="231" max="231" width="7.26953125" style="162" customWidth="1"/>
    <col min="232" max="232" width="4.1796875" style="162" customWidth="1"/>
    <col min="233" max="233" width="2.54296875" style="162" customWidth="1"/>
    <col min="234" max="234" width="2.453125" style="162" customWidth="1"/>
    <col min="235" max="235" width="1.26953125" style="162" customWidth="1"/>
    <col min="236" max="236" width="1.81640625" style="162" customWidth="1"/>
    <col min="237" max="237" width="3.26953125" style="162" customWidth="1"/>
    <col min="238" max="238" width="10" style="162" customWidth="1"/>
    <col min="239" max="239" width="15.453125" style="162" customWidth="1"/>
    <col min="240" max="240" width="3" style="162" customWidth="1"/>
    <col min="241" max="241" width="2.26953125" style="162" customWidth="1"/>
    <col min="242" max="242" width="8.1796875" style="162" customWidth="1"/>
    <col min="243" max="243" width="2.453125" style="162" customWidth="1"/>
    <col min="244" max="244" width="3.54296875" style="162" customWidth="1"/>
    <col min="245" max="245" width="5.81640625" style="162" customWidth="1"/>
    <col min="246" max="246" width="1.1796875" style="162" customWidth="1"/>
    <col min="247" max="247" width="5.1796875" style="162" customWidth="1"/>
    <col min="248" max="248" width="3.26953125" style="162" customWidth="1"/>
    <col min="249" max="249" width="1.26953125" style="162" customWidth="1"/>
    <col min="250" max="250" width="2.26953125" style="162" customWidth="1"/>
    <col min="251" max="252" width="1.26953125" style="162" customWidth="1"/>
    <col min="253" max="253" width="11.81640625" style="162" customWidth="1"/>
    <col min="254" max="254" width="1.81640625" style="162" customWidth="1"/>
    <col min="255" max="255" width="2" style="162" customWidth="1"/>
    <col min="256" max="483" width="6.81640625" style="162" customWidth="1"/>
    <col min="484" max="485" width="1.1796875" style="162" customWidth="1"/>
    <col min="486" max="486" width="1.26953125" style="162" customWidth="1"/>
    <col min="487" max="487" width="7.26953125" style="162" customWidth="1"/>
    <col min="488" max="488" width="4.1796875" style="162" customWidth="1"/>
    <col min="489" max="489" width="2.54296875" style="162" customWidth="1"/>
    <col min="490" max="490" width="2.453125" style="162" customWidth="1"/>
    <col min="491" max="491" width="1.26953125" style="162" customWidth="1"/>
    <col min="492" max="492" width="1.81640625" style="162" customWidth="1"/>
    <col min="493" max="493" width="3.26953125" style="162" customWidth="1"/>
    <col min="494" max="494" width="10" style="162" customWidth="1"/>
    <col min="495" max="495" width="15.453125" style="162" customWidth="1"/>
    <col min="496" max="496" width="3" style="162" customWidth="1"/>
    <col min="497" max="497" width="2.26953125" style="162" customWidth="1"/>
    <col min="498" max="498" width="8.1796875" style="162" customWidth="1"/>
    <col min="499" max="499" width="2.453125" style="162" customWidth="1"/>
    <col min="500" max="500" width="3.54296875" style="162" customWidth="1"/>
    <col min="501" max="501" width="5.81640625" style="162" customWidth="1"/>
    <col min="502" max="502" width="1.1796875" style="162" customWidth="1"/>
    <col min="503" max="503" width="5.1796875" style="162" customWidth="1"/>
    <col min="504" max="504" width="3.26953125" style="162" customWidth="1"/>
    <col min="505" max="505" width="1.26953125" style="162" customWidth="1"/>
    <col min="506" max="506" width="2.26953125" style="162" customWidth="1"/>
    <col min="507" max="508" width="1.26953125" style="162" customWidth="1"/>
    <col min="509" max="509" width="11.81640625" style="162" customWidth="1"/>
    <col min="510" max="510" width="1.81640625" style="162" customWidth="1"/>
    <col min="511" max="511" width="2" style="162" customWidth="1"/>
    <col min="512" max="739" width="6.81640625" style="162" customWidth="1"/>
    <col min="740" max="741" width="1.1796875" style="162" customWidth="1"/>
    <col min="742" max="742" width="1.26953125" style="162" customWidth="1"/>
    <col min="743" max="743" width="7.26953125" style="162" customWidth="1"/>
    <col min="744" max="744" width="4.1796875" style="162" customWidth="1"/>
    <col min="745" max="745" width="2.54296875" style="162" customWidth="1"/>
    <col min="746" max="746" width="2.453125" style="162" customWidth="1"/>
    <col min="747" max="747" width="1.26953125" style="162" customWidth="1"/>
    <col min="748" max="748" width="1.81640625" style="162" customWidth="1"/>
    <col min="749" max="749" width="3.26953125" style="162" customWidth="1"/>
    <col min="750" max="750" width="10" style="162" customWidth="1"/>
    <col min="751" max="751" width="15.453125" style="162" customWidth="1"/>
    <col min="752" max="752" width="3" style="162" customWidth="1"/>
    <col min="753" max="753" width="2.26953125" style="162" customWidth="1"/>
    <col min="754" max="754" width="8.1796875" style="162" customWidth="1"/>
    <col min="755" max="755" width="2.453125" style="162" customWidth="1"/>
    <col min="756" max="756" width="3.54296875" style="162" customWidth="1"/>
    <col min="757" max="757" width="5.81640625" style="162" customWidth="1"/>
    <col min="758" max="758" width="1.1796875" style="162" customWidth="1"/>
    <col min="759" max="759" width="5.1796875" style="162" customWidth="1"/>
    <col min="760" max="760" width="3.26953125" style="162" customWidth="1"/>
    <col min="761" max="761" width="1.26953125" style="162" customWidth="1"/>
    <col min="762" max="762" width="2.26953125" style="162" customWidth="1"/>
    <col min="763" max="764" width="1.26953125" style="162" customWidth="1"/>
    <col min="765" max="765" width="11.81640625" style="162" customWidth="1"/>
    <col min="766" max="766" width="1.81640625" style="162" customWidth="1"/>
    <col min="767" max="767" width="2" style="162" customWidth="1"/>
    <col min="768" max="995" width="6.81640625" style="162" customWidth="1"/>
    <col min="996" max="997" width="1.1796875" style="162" customWidth="1"/>
    <col min="998" max="998" width="1.26953125" style="162" customWidth="1"/>
    <col min="999" max="999" width="7.26953125" style="162" customWidth="1"/>
    <col min="1000" max="1000" width="4.1796875" style="162" customWidth="1"/>
    <col min="1001" max="1001" width="2.54296875" style="162" customWidth="1"/>
    <col min="1002" max="1002" width="2.453125" style="162" customWidth="1"/>
    <col min="1003" max="1003" width="1.26953125" style="162" customWidth="1"/>
    <col min="1004" max="1004" width="1.81640625" style="162" customWidth="1"/>
    <col min="1005" max="1005" width="3.26953125" style="162" customWidth="1"/>
    <col min="1006" max="1006" width="10" style="162" customWidth="1"/>
    <col min="1007" max="1007" width="15.453125" style="162" customWidth="1"/>
    <col min="1008" max="1008" width="3" style="162" customWidth="1"/>
    <col min="1009" max="1009" width="2.26953125" style="162" customWidth="1"/>
    <col min="1010" max="1010" width="8.1796875" style="162" customWidth="1"/>
    <col min="1011" max="1011" width="2.453125" style="162" customWidth="1"/>
    <col min="1012" max="1012" width="3.54296875" style="162" customWidth="1"/>
    <col min="1013" max="1013" width="5.81640625" style="162" customWidth="1"/>
    <col min="1014" max="1014" width="1.1796875" style="162" customWidth="1"/>
    <col min="1015" max="1015" width="5.1796875" style="162" customWidth="1"/>
    <col min="1016" max="1016" width="3.26953125" style="162" customWidth="1"/>
    <col min="1017" max="1017" width="1.26953125" style="162" customWidth="1"/>
    <col min="1018" max="1018" width="2.26953125" style="162" customWidth="1"/>
    <col min="1019" max="1020" width="1.26953125" style="162" customWidth="1"/>
    <col min="1021" max="1021" width="11.81640625" style="162" customWidth="1"/>
    <col min="1022" max="1022" width="1.81640625" style="162" customWidth="1"/>
    <col min="1023" max="1023" width="2" style="162" customWidth="1"/>
    <col min="1024" max="1251" width="6.81640625" style="162" customWidth="1"/>
    <col min="1252" max="1253" width="1.1796875" style="162" customWidth="1"/>
    <col min="1254" max="1254" width="1.26953125" style="162" customWidth="1"/>
    <col min="1255" max="1255" width="7.26953125" style="162" customWidth="1"/>
    <col min="1256" max="1256" width="4.1796875" style="162" customWidth="1"/>
    <col min="1257" max="1257" width="2.54296875" style="162" customWidth="1"/>
    <col min="1258" max="1258" width="2.453125" style="162" customWidth="1"/>
    <col min="1259" max="1259" width="1.26953125" style="162" customWidth="1"/>
    <col min="1260" max="1260" width="1.81640625" style="162" customWidth="1"/>
    <col min="1261" max="1261" width="3.26953125" style="162" customWidth="1"/>
    <col min="1262" max="1262" width="10" style="162" customWidth="1"/>
    <col min="1263" max="1263" width="15.453125" style="162" customWidth="1"/>
    <col min="1264" max="1264" width="3" style="162" customWidth="1"/>
    <col min="1265" max="1265" width="2.26953125" style="162" customWidth="1"/>
    <col min="1266" max="1266" width="8.1796875" style="162" customWidth="1"/>
    <col min="1267" max="1267" width="2.453125" style="162" customWidth="1"/>
    <col min="1268" max="1268" width="3.54296875" style="162" customWidth="1"/>
    <col min="1269" max="1269" width="5.81640625" style="162" customWidth="1"/>
    <col min="1270" max="1270" width="1.1796875" style="162" customWidth="1"/>
    <col min="1271" max="1271" width="5.1796875" style="162" customWidth="1"/>
    <col min="1272" max="1272" width="3.26953125" style="162" customWidth="1"/>
    <col min="1273" max="1273" width="1.26953125" style="162" customWidth="1"/>
    <col min="1274" max="1274" width="2.26953125" style="162" customWidth="1"/>
    <col min="1275" max="1276" width="1.26953125" style="162" customWidth="1"/>
    <col min="1277" max="1277" width="11.81640625" style="162" customWidth="1"/>
    <col min="1278" max="1278" width="1.81640625" style="162" customWidth="1"/>
    <col min="1279" max="1279" width="2" style="162" customWidth="1"/>
    <col min="1280" max="1507" width="6.81640625" style="162" customWidth="1"/>
    <col min="1508" max="1509" width="1.1796875" style="162" customWidth="1"/>
    <col min="1510" max="1510" width="1.26953125" style="162" customWidth="1"/>
    <col min="1511" max="1511" width="7.26953125" style="162" customWidth="1"/>
    <col min="1512" max="1512" width="4.1796875" style="162" customWidth="1"/>
    <col min="1513" max="1513" width="2.54296875" style="162" customWidth="1"/>
    <col min="1514" max="1514" width="2.453125" style="162" customWidth="1"/>
    <col min="1515" max="1515" width="1.26953125" style="162" customWidth="1"/>
    <col min="1516" max="1516" width="1.81640625" style="162" customWidth="1"/>
    <col min="1517" max="1517" width="3.26953125" style="162" customWidth="1"/>
    <col min="1518" max="1518" width="10" style="162" customWidth="1"/>
    <col min="1519" max="1519" width="15.453125" style="162" customWidth="1"/>
    <col min="1520" max="1520" width="3" style="162" customWidth="1"/>
    <col min="1521" max="1521" width="2.26953125" style="162" customWidth="1"/>
    <col min="1522" max="1522" width="8.1796875" style="162" customWidth="1"/>
    <col min="1523" max="1523" width="2.453125" style="162" customWidth="1"/>
    <col min="1524" max="1524" width="3.54296875" style="162" customWidth="1"/>
    <col min="1525" max="1525" width="5.81640625" style="162" customWidth="1"/>
    <col min="1526" max="1526" width="1.1796875" style="162" customWidth="1"/>
    <col min="1527" max="1527" width="5.1796875" style="162" customWidth="1"/>
    <col min="1528" max="1528" width="3.26953125" style="162" customWidth="1"/>
    <col min="1529" max="1529" width="1.26953125" style="162" customWidth="1"/>
    <col min="1530" max="1530" width="2.26953125" style="162" customWidth="1"/>
    <col min="1531" max="1532" width="1.26953125" style="162" customWidth="1"/>
    <col min="1533" max="1533" width="11.81640625" style="162" customWidth="1"/>
    <col min="1534" max="1534" width="1.81640625" style="162" customWidth="1"/>
    <col min="1535" max="1535" width="2" style="162" customWidth="1"/>
    <col min="1536" max="1763" width="6.81640625" style="162" customWidth="1"/>
    <col min="1764" max="1765" width="1.1796875" style="162" customWidth="1"/>
    <col min="1766" max="1766" width="1.26953125" style="162" customWidth="1"/>
    <col min="1767" max="1767" width="7.26953125" style="162" customWidth="1"/>
    <col min="1768" max="1768" width="4.1796875" style="162" customWidth="1"/>
    <col min="1769" max="1769" width="2.54296875" style="162" customWidth="1"/>
    <col min="1770" max="1770" width="2.453125" style="162" customWidth="1"/>
    <col min="1771" max="1771" width="1.26953125" style="162" customWidth="1"/>
    <col min="1772" max="1772" width="1.81640625" style="162" customWidth="1"/>
    <col min="1773" max="1773" width="3.26953125" style="162" customWidth="1"/>
    <col min="1774" max="1774" width="10" style="162" customWidth="1"/>
    <col min="1775" max="1775" width="15.453125" style="162" customWidth="1"/>
    <col min="1776" max="1776" width="3" style="162" customWidth="1"/>
    <col min="1777" max="1777" width="2.26953125" style="162" customWidth="1"/>
    <col min="1778" max="1778" width="8.1796875" style="162" customWidth="1"/>
    <col min="1779" max="1779" width="2.453125" style="162" customWidth="1"/>
    <col min="1780" max="1780" width="3.54296875" style="162" customWidth="1"/>
    <col min="1781" max="1781" width="5.81640625" style="162" customWidth="1"/>
    <col min="1782" max="1782" width="1.1796875" style="162" customWidth="1"/>
    <col min="1783" max="1783" width="5.1796875" style="162" customWidth="1"/>
    <col min="1784" max="1784" width="3.26953125" style="162" customWidth="1"/>
    <col min="1785" max="1785" width="1.26953125" style="162" customWidth="1"/>
    <col min="1786" max="1786" width="2.26953125" style="162" customWidth="1"/>
    <col min="1787" max="1788" width="1.26953125" style="162" customWidth="1"/>
    <col min="1789" max="1789" width="11.81640625" style="162" customWidth="1"/>
    <col min="1790" max="1790" width="1.81640625" style="162" customWidth="1"/>
    <col min="1791" max="1791" width="2" style="162" customWidth="1"/>
    <col min="1792" max="2019" width="6.81640625" style="162" customWidth="1"/>
    <col min="2020" max="2021" width="1.1796875" style="162" customWidth="1"/>
    <col min="2022" max="2022" width="1.26953125" style="162" customWidth="1"/>
    <col min="2023" max="2023" width="7.26953125" style="162" customWidth="1"/>
    <col min="2024" max="2024" width="4.1796875" style="162" customWidth="1"/>
    <col min="2025" max="2025" width="2.54296875" style="162" customWidth="1"/>
    <col min="2026" max="2026" width="2.453125" style="162" customWidth="1"/>
    <col min="2027" max="2027" width="1.26953125" style="162" customWidth="1"/>
    <col min="2028" max="2028" width="1.81640625" style="162" customWidth="1"/>
    <col min="2029" max="2029" width="3.26953125" style="162" customWidth="1"/>
    <col min="2030" max="2030" width="10" style="162" customWidth="1"/>
    <col min="2031" max="2031" width="15.453125" style="162" customWidth="1"/>
    <col min="2032" max="2032" width="3" style="162" customWidth="1"/>
    <col min="2033" max="2033" width="2.26953125" style="162" customWidth="1"/>
    <col min="2034" max="2034" width="8.1796875" style="162" customWidth="1"/>
    <col min="2035" max="2035" width="2.453125" style="162" customWidth="1"/>
    <col min="2036" max="2036" width="3.54296875" style="162" customWidth="1"/>
    <col min="2037" max="2037" width="5.81640625" style="162" customWidth="1"/>
    <col min="2038" max="2038" width="1.1796875" style="162" customWidth="1"/>
    <col min="2039" max="2039" width="5.1796875" style="162" customWidth="1"/>
    <col min="2040" max="2040" width="3.26953125" style="162" customWidth="1"/>
    <col min="2041" max="2041" width="1.26953125" style="162" customWidth="1"/>
    <col min="2042" max="2042" width="2.26953125" style="162" customWidth="1"/>
    <col min="2043" max="2044" width="1.26953125" style="162" customWidth="1"/>
    <col min="2045" max="2045" width="11.81640625" style="162" customWidth="1"/>
    <col min="2046" max="2046" width="1.81640625" style="162" customWidth="1"/>
    <col min="2047" max="2047" width="2" style="162" customWidth="1"/>
    <col min="2048" max="2275" width="6.81640625" style="162" customWidth="1"/>
    <col min="2276" max="2277" width="1.1796875" style="162" customWidth="1"/>
    <col min="2278" max="2278" width="1.26953125" style="162" customWidth="1"/>
    <col min="2279" max="2279" width="7.26953125" style="162" customWidth="1"/>
    <col min="2280" max="2280" width="4.1796875" style="162" customWidth="1"/>
    <col min="2281" max="2281" width="2.54296875" style="162" customWidth="1"/>
    <col min="2282" max="2282" width="2.453125" style="162" customWidth="1"/>
    <col min="2283" max="2283" width="1.26953125" style="162" customWidth="1"/>
    <col min="2284" max="2284" width="1.81640625" style="162" customWidth="1"/>
    <col min="2285" max="2285" width="3.26953125" style="162" customWidth="1"/>
    <col min="2286" max="2286" width="10" style="162" customWidth="1"/>
    <col min="2287" max="2287" width="15.453125" style="162" customWidth="1"/>
    <col min="2288" max="2288" width="3" style="162" customWidth="1"/>
    <col min="2289" max="2289" width="2.26953125" style="162" customWidth="1"/>
    <col min="2290" max="2290" width="8.1796875" style="162" customWidth="1"/>
    <col min="2291" max="2291" width="2.453125" style="162" customWidth="1"/>
    <col min="2292" max="2292" width="3.54296875" style="162" customWidth="1"/>
    <col min="2293" max="2293" width="5.81640625" style="162" customWidth="1"/>
    <col min="2294" max="2294" width="1.1796875" style="162" customWidth="1"/>
    <col min="2295" max="2295" width="5.1796875" style="162" customWidth="1"/>
    <col min="2296" max="2296" width="3.26953125" style="162" customWidth="1"/>
    <col min="2297" max="2297" width="1.26953125" style="162" customWidth="1"/>
    <col min="2298" max="2298" width="2.26953125" style="162" customWidth="1"/>
    <col min="2299" max="2300" width="1.26953125" style="162" customWidth="1"/>
    <col min="2301" max="2301" width="11.81640625" style="162" customWidth="1"/>
    <col min="2302" max="2302" width="1.81640625" style="162" customWidth="1"/>
    <col min="2303" max="2303" width="2" style="162" customWidth="1"/>
    <col min="2304" max="2531" width="6.81640625" style="162" customWidth="1"/>
    <col min="2532" max="2533" width="1.1796875" style="162" customWidth="1"/>
    <col min="2534" max="2534" width="1.26953125" style="162" customWidth="1"/>
    <col min="2535" max="2535" width="7.26953125" style="162" customWidth="1"/>
    <col min="2536" max="2536" width="4.1796875" style="162" customWidth="1"/>
    <col min="2537" max="2537" width="2.54296875" style="162" customWidth="1"/>
    <col min="2538" max="2538" width="2.453125" style="162" customWidth="1"/>
    <col min="2539" max="2539" width="1.26953125" style="162" customWidth="1"/>
    <col min="2540" max="2540" width="1.81640625" style="162" customWidth="1"/>
    <col min="2541" max="2541" width="3.26953125" style="162" customWidth="1"/>
    <col min="2542" max="2542" width="10" style="162" customWidth="1"/>
    <col min="2543" max="2543" width="15.453125" style="162" customWidth="1"/>
    <col min="2544" max="2544" width="3" style="162" customWidth="1"/>
    <col min="2545" max="2545" width="2.26953125" style="162" customWidth="1"/>
    <col min="2546" max="2546" width="8.1796875" style="162" customWidth="1"/>
    <col min="2547" max="2547" width="2.453125" style="162" customWidth="1"/>
    <col min="2548" max="2548" width="3.54296875" style="162" customWidth="1"/>
    <col min="2549" max="2549" width="5.81640625" style="162" customWidth="1"/>
    <col min="2550" max="2550" width="1.1796875" style="162" customWidth="1"/>
    <col min="2551" max="2551" width="5.1796875" style="162" customWidth="1"/>
    <col min="2552" max="2552" width="3.26953125" style="162" customWidth="1"/>
    <col min="2553" max="2553" width="1.26953125" style="162" customWidth="1"/>
    <col min="2554" max="2554" width="2.26953125" style="162" customWidth="1"/>
    <col min="2555" max="2556" width="1.26953125" style="162" customWidth="1"/>
    <col min="2557" max="2557" width="11.81640625" style="162" customWidth="1"/>
    <col min="2558" max="2558" width="1.81640625" style="162" customWidth="1"/>
    <col min="2559" max="2559" width="2" style="162" customWidth="1"/>
    <col min="2560" max="2787" width="6.81640625" style="162" customWidth="1"/>
    <col min="2788" max="2789" width="1.1796875" style="162" customWidth="1"/>
    <col min="2790" max="2790" width="1.26953125" style="162" customWidth="1"/>
    <col min="2791" max="2791" width="7.26953125" style="162" customWidth="1"/>
    <col min="2792" max="2792" width="4.1796875" style="162" customWidth="1"/>
    <col min="2793" max="2793" width="2.54296875" style="162" customWidth="1"/>
    <col min="2794" max="2794" width="2.453125" style="162" customWidth="1"/>
    <col min="2795" max="2795" width="1.26953125" style="162" customWidth="1"/>
    <col min="2796" max="2796" width="1.81640625" style="162" customWidth="1"/>
    <col min="2797" max="2797" width="3.26953125" style="162" customWidth="1"/>
    <col min="2798" max="2798" width="10" style="162" customWidth="1"/>
    <col min="2799" max="2799" width="15.453125" style="162" customWidth="1"/>
    <col min="2800" max="2800" width="3" style="162" customWidth="1"/>
    <col min="2801" max="2801" width="2.26953125" style="162" customWidth="1"/>
    <col min="2802" max="2802" width="8.1796875" style="162" customWidth="1"/>
    <col min="2803" max="2803" width="2.453125" style="162" customWidth="1"/>
    <col min="2804" max="2804" width="3.54296875" style="162" customWidth="1"/>
    <col min="2805" max="2805" width="5.81640625" style="162" customWidth="1"/>
    <col min="2806" max="2806" width="1.1796875" style="162" customWidth="1"/>
    <col min="2807" max="2807" width="5.1796875" style="162" customWidth="1"/>
    <col min="2808" max="2808" width="3.26953125" style="162" customWidth="1"/>
    <col min="2809" max="2809" width="1.26953125" style="162" customWidth="1"/>
    <col min="2810" max="2810" width="2.26953125" style="162" customWidth="1"/>
    <col min="2811" max="2812" width="1.26953125" style="162" customWidth="1"/>
    <col min="2813" max="2813" width="11.81640625" style="162" customWidth="1"/>
    <col min="2814" max="2814" width="1.81640625" style="162" customWidth="1"/>
    <col min="2815" max="2815" width="2" style="162" customWidth="1"/>
    <col min="2816" max="3043" width="6.81640625" style="162" customWidth="1"/>
    <col min="3044" max="3045" width="1.1796875" style="162" customWidth="1"/>
    <col min="3046" max="3046" width="1.26953125" style="162" customWidth="1"/>
    <col min="3047" max="3047" width="7.26953125" style="162" customWidth="1"/>
    <col min="3048" max="3048" width="4.1796875" style="162" customWidth="1"/>
    <col min="3049" max="3049" width="2.54296875" style="162" customWidth="1"/>
    <col min="3050" max="3050" width="2.453125" style="162" customWidth="1"/>
    <col min="3051" max="3051" width="1.26953125" style="162" customWidth="1"/>
    <col min="3052" max="3052" width="1.81640625" style="162" customWidth="1"/>
    <col min="3053" max="3053" width="3.26953125" style="162" customWidth="1"/>
    <col min="3054" max="3054" width="10" style="162" customWidth="1"/>
    <col min="3055" max="3055" width="15.453125" style="162" customWidth="1"/>
    <col min="3056" max="3056" width="3" style="162" customWidth="1"/>
    <col min="3057" max="3057" width="2.26953125" style="162" customWidth="1"/>
    <col min="3058" max="3058" width="8.1796875" style="162" customWidth="1"/>
    <col min="3059" max="3059" width="2.453125" style="162" customWidth="1"/>
    <col min="3060" max="3060" width="3.54296875" style="162" customWidth="1"/>
    <col min="3061" max="3061" width="5.81640625" style="162" customWidth="1"/>
    <col min="3062" max="3062" width="1.1796875" style="162" customWidth="1"/>
    <col min="3063" max="3063" width="5.1796875" style="162" customWidth="1"/>
    <col min="3064" max="3064" width="3.26953125" style="162" customWidth="1"/>
    <col min="3065" max="3065" width="1.26953125" style="162" customWidth="1"/>
    <col min="3066" max="3066" width="2.26953125" style="162" customWidth="1"/>
    <col min="3067" max="3068" width="1.26953125" style="162" customWidth="1"/>
    <col min="3069" max="3069" width="11.81640625" style="162" customWidth="1"/>
    <col min="3070" max="3070" width="1.81640625" style="162" customWidth="1"/>
    <col min="3071" max="3071" width="2" style="162" customWidth="1"/>
    <col min="3072" max="3299" width="6.81640625" style="162" customWidth="1"/>
    <col min="3300" max="3301" width="1.1796875" style="162" customWidth="1"/>
    <col min="3302" max="3302" width="1.26953125" style="162" customWidth="1"/>
    <col min="3303" max="3303" width="7.26953125" style="162" customWidth="1"/>
    <col min="3304" max="3304" width="4.1796875" style="162" customWidth="1"/>
    <col min="3305" max="3305" width="2.54296875" style="162" customWidth="1"/>
    <col min="3306" max="3306" width="2.453125" style="162" customWidth="1"/>
    <col min="3307" max="3307" width="1.26953125" style="162" customWidth="1"/>
    <col min="3308" max="3308" width="1.81640625" style="162" customWidth="1"/>
    <col min="3309" max="3309" width="3.26953125" style="162" customWidth="1"/>
    <col min="3310" max="3310" width="10" style="162" customWidth="1"/>
    <col min="3311" max="3311" width="15.453125" style="162" customWidth="1"/>
    <col min="3312" max="3312" width="3" style="162" customWidth="1"/>
    <col min="3313" max="3313" width="2.26953125" style="162" customWidth="1"/>
    <col min="3314" max="3314" width="8.1796875" style="162" customWidth="1"/>
    <col min="3315" max="3315" width="2.453125" style="162" customWidth="1"/>
    <col min="3316" max="3316" width="3.54296875" style="162" customWidth="1"/>
    <col min="3317" max="3317" width="5.81640625" style="162" customWidth="1"/>
    <col min="3318" max="3318" width="1.1796875" style="162" customWidth="1"/>
    <col min="3319" max="3319" width="5.1796875" style="162" customWidth="1"/>
    <col min="3320" max="3320" width="3.26953125" style="162" customWidth="1"/>
    <col min="3321" max="3321" width="1.26953125" style="162" customWidth="1"/>
    <col min="3322" max="3322" width="2.26953125" style="162" customWidth="1"/>
    <col min="3323" max="3324" width="1.26953125" style="162" customWidth="1"/>
    <col min="3325" max="3325" width="11.81640625" style="162" customWidth="1"/>
    <col min="3326" max="3326" width="1.81640625" style="162" customWidth="1"/>
    <col min="3327" max="3327" width="2" style="162" customWidth="1"/>
    <col min="3328" max="3555" width="6.81640625" style="162" customWidth="1"/>
    <col min="3556" max="3557" width="1.1796875" style="162" customWidth="1"/>
    <col min="3558" max="3558" width="1.26953125" style="162" customWidth="1"/>
    <col min="3559" max="3559" width="7.26953125" style="162" customWidth="1"/>
    <col min="3560" max="3560" width="4.1796875" style="162" customWidth="1"/>
    <col min="3561" max="3561" width="2.54296875" style="162" customWidth="1"/>
    <col min="3562" max="3562" width="2.453125" style="162" customWidth="1"/>
    <col min="3563" max="3563" width="1.26953125" style="162" customWidth="1"/>
    <col min="3564" max="3564" width="1.81640625" style="162" customWidth="1"/>
    <col min="3565" max="3565" width="3.26953125" style="162" customWidth="1"/>
    <col min="3566" max="3566" width="10" style="162" customWidth="1"/>
    <col min="3567" max="3567" width="15.453125" style="162" customWidth="1"/>
    <col min="3568" max="3568" width="3" style="162" customWidth="1"/>
    <col min="3569" max="3569" width="2.26953125" style="162" customWidth="1"/>
    <col min="3570" max="3570" width="8.1796875" style="162" customWidth="1"/>
    <col min="3571" max="3571" width="2.453125" style="162" customWidth="1"/>
    <col min="3572" max="3572" width="3.54296875" style="162" customWidth="1"/>
    <col min="3573" max="3573" width="5.81640625" style="162" customWidth="1"/>
    <col min="3574" max="3574" width="1.1796875" style="162" customWidth="1"/>
    <col min="3575" max="3575" width="5.1796875" style="162" customWidth="1"/>
    <col min="3576" max="3576" width="3.26953125" style="162" customWidth="1"/>
    <col min="3577" max="3577" width="1.26953125" style="162" customWidth="1"/>
    <col min="3578" max="3578" width="2.26953125" style="162" customWidth="1"/>
    <col min="3579" max="3580" width="1.26953125" style="162" customWidth="1"/>
    <col min="3581" max="3581" width="11.81640625" style="162" customWidth="1"/>
    <col min="3582" max="3582" width="1.81640625" style="162" customWidth="1"/>
    <col min="3583" max="3583" width="2" style="162" customWidth="1"/>
    <col min="3584" max="3811" width="6.81640625" style="162" customWidth="1"/>
    <col min="3812" max="3813" width="1.1796875" style="162" customWidth="1"/>
    <col min="3814" max="3814" width="1.26953125" style="162" customWidth="1"/>
    <col min="3815" max="3815" width="7.26953125" style="162" customWidth="1"/>
    <col min="3816" max="3816" width="4.1796875" style="162" customWidth="1"/>
    <col min="3817" max="3817" width="2.54296875" style="162" customWidth="1"/>
    <col min="3818" max="3818" width="2.453125" style="162" customWidth="1"/>
    <col min="3819" max="3819" width="1.26953125" style="162" customWidth="1"/>
    <col min="3820" max="3820" width="1.81640625" style="162" customWidth="1"/>
    <col min="3821" max="3821" width="3.26953125" style="162" customWidth="1"/>
    <col min="3822" max="3822" width="10" style="162" customWidth="1"/>
    <col min="3823" max="3823" width="15.453125" style="162" customWidth="1"/>
    <col min="3824" max="3824" width="3" style="162" customWidth="1"/>
    <col min="3825" max="3825" width="2.26953125" style="162" customWidth="1"/>
    <col min="3826" max="3826" width="8.1796875" style="162" customWidth="1"/>
    <col min="3827" max="3827" width="2.453125" style="162" customWidth="1"/>
    <col min="3828" max="3828" width="3.54296875" style="162" customWidth="1"/>
    <col min="3829" max="3829" width="5.81640625" style="162" customWidth="1"/>
    <col min="3830" max="3830" width="1.1796875" style="162" customWidth="1"/>
    <col min="3831" max="3831" width="5.1796875" style="162" customWidth="1"/>
    <col min="3832" max="3832" width="3.26953125" style="162" customWidth="1"/>
    <col min="3833" max="3833" width="1.26953125" style="162" customWidth="1"/>
    <col min="3834" max="3834" width="2.26953125" style="162" customWidth="1"/>
    <col min="3835" max="3836" width="1.26953125" style="162" customWidth="1"/>
    <col min="3837" max="3837" width="11.81640625" style="162" customWidth="1"/>
    <col min="3838" max="3838" width="1.81640625" style="162" customWidth="1"/>
    <col min="3839" max="3839" width="2" style="162" customWidth="1"/>
    <col min="3840" max="4067" width="6.81640625" style="162" customWidth="1"/>
    <col min="4068" max="4069" width="1.1796875" style="162" customWidth="1"/>
    <col min="4070" max="4070" width="1.26953125" style="162" customWidth="1"/>
    <col min="4071" max="4071" width="7.26953125" style="162" customWidth="1"/>
    <col min="4072" max="4072" width="4.1796875" style="162" customWidth="1"/>
    <col min="4073" max="4073" width="2.54296875" style="162" customWidth="1"/>
    <col min="4074" max="4074" width="2.453125" style="162" customWidth="1"/>
    <col min="4075" max="4075" width="1.26953125" style="162" customWidth="1"/>
    <col min="4076" max="4076" width="1.81640625" style="162" customWidth="1"/>
    <col min="4077" max="4077" width="3.26953125" style="162" customWidth="1"/>
    <col min="4078" max="4078" width="10" style="162" customWidth="1"/>
    <col min="4079" max="4079" width="15.453125" style="162" customWidth="1"/>
    <col min="4080" max="4080" width="3" style="162" customWidth="1"/>
    <col min="4081" max="4081" width="2.26953125" style="162" customWidth="1"/>
    <col min="4082" max="4082" width="8.1796875" style="162" customWidth="1"/>
    <col min="4083" max="4083" width="2.453125" style="162" customWidth="1"/>
    <col min="4084" max="4084" width="3.54296875" style="162" customWidth="1"/>
    <col min="4085" max="4085" width="5.81640625" style="162" customWidth="1"/>
    <col min="4086" max="4086" width="1.1796875" style="162" customWidth="1"/>
    <col min="4087" max="4087" width="5.1796875" style="162" customWidth="1"/>
    <col min="4088" max="4088" width="3.26953125" style="162" customWidth="1"/>
    <col min="4089" max="4089" width="1.26953125" style="162" customWidth="1"/>
    <col min="4090" max="4090" width="2.26953125" style="162" customWidth="1"/>
    <col min="4091" max="4092" width="1.26953125" style="162" customWidth="1"/>
    <col min="4093" max="4093" width="11.81640625" style="162" customWidth="1"/>
    <col min="4094" max="4094" width="1.81640625" style="162" customWidth="1"/>
    <col min="4095" max="4095" width="2" style="162" customWidth="1"/>
    <col min="4096" max="4323" width="6.81640625" style="162" customWidth="1"/>
    <col min="4324" max="4325" width="1.1796875" style="162" customWidth="1"/>
    <col min="4326" max="4326" width="1.26953125" style="162" customWidth="1"/>
    <col min="4327" max="4327" width="7.26953125" style="162" customWidth="1"/>
    <col min="4328" max="4328" width="4.1796875" style="162" customWidth="1"/>
    <col min="4329" max="4329" width="2.54296875" style="162" customWidth="1"/>
    <col min="4330" max="4330" width="2.453125" style="162" customWidth="1"/>
    <col min="4331" max="4331" width="1.26953125" style="162" customWidth="1"/>
    <col min="4332" max="4332" width="1.81640625" style="162" customWidth="1"/>
    <col min="4333" max="4333" width="3.26953125" style="162" customWidth="1"/>
    <col min="4334" max="4334" width="10" style="162" customWidth="1"/>
    <col min="4335" max="4335" width="15.453125" style="162" customWidth="1"/>
    <col min="4336" max="4336" width="3" style="162" customWidth="1"/>
    <col min="4337" max="4337" width="2.26953125" style="162" customWidth="1"/>
    <col min="4338" max="4338" width="8.1796875" style="162" customWidth="1"/>
    <col min="4339" max="4339" width="2.453125" style="162" customWidth="1"/>
    <col min="4340" max="4340" width="3.54296875" style="162" customWidth="1"/>
    <col min="4341" max="4341" width="5.81640625" style="162" customWidth="1"/>
    <col min="4342" max="4342" width="1.1796875" style="162" customWidth="1"/>
    <col min="4343" max="4343" width="5.1796875" style="162" customWidth="1"/>
    <col min="4344" max="4344" width="3.26953125" style="162" customWidth="1"/>
    <col min="4345" max="4345" width="1.26953125" style="162" customWidth="1"/>
    <col min="4346" max="4346" width="2.26953125" style="162" customWidth="1"/>
    <col min="4347" max="4348" width="1.26953125" style="162" customWidth="1"/>
    <col min="4349" max="4349" width="11.81640625" style="162" customWidth="1"/>
    <col min="4350" max="4350" width="1.81640625" style="162" customWidth="1"/>
    <col min="4351" max="4351" width="2" style="162" customWidth="1"/>
    <col min="4352" max="4579" width="6.81640625" style="162" customWidth="1"/>
    <col min="4580" max="4581" width="1.1796875" style="162" customWidth="1"/>
    <col min="4582" max="4582" width="1.26953125" style="162" customWidth="1"/>
    <col min="4583" max="4583" width="7.26953125" style="162" customWidth="1"/>
    <col min="4584" max="4584" width="4.1796875" style="162" customWidth="1"/>
    <col min="4585" max="4585" width="2.54296875" style="162" customWidth="1"/>
    <col min="4586" max="4586" width="2.453125" style="162" customWidth="1"/>
    <col min="4587" max="4587" width="1.26953125" style="162" customWidth="1"/>
    <col min="4588" max="4588" width="1.81640625" style="162" customWidth="1"/>
    <col min="4589" max="4589" width="3.26953125" style="162" customWidth="1"/>
    <col min="4590" max="4590" width="10" style="162" customWidth="1"/>
    <col min="4591" max="4591" width="15.453125" style="162" customWidth="1"/>
    <col min="4592" max="4592" width="3" style="162" customWidth="1"/>
    <col min="4593" max="4593" width="2.26953125" style="162" customWidth="1"/>
    <col min="4594" max="4594" width="8.1796875" style="162" customWidth="1"/>
    <col min="4595" max="4595" width="2.453125" style="162" customWidth="1"/>
    <col min="4596" max="4596" width="3.54296875" style="162" customWidth="1"/>
    <col min="4597" max="4597" width="5.81640625" style="162" customWidth="1"/>
    <col min="4598" max="4598" width="1.1796875" style="162" customWidth="1"/>
    <col min="4599" max="4599" width="5.1796875" style="162" customWidth="1"/>
    <col min="4600" max="4600" width="3.26953125" style="162" customWidth="1"/>
    <col min="4601" max="4601" width="1.26953125" style="162" customWidth="1"/>
    <col min="4602" max="4602" width="2.26953125" style="162" customWidth="1"/>
    <col min="4603" max="4604" width="1.26953125" style="162" customWidth="1"/>
    <col min="4605" max="4605" width="11.81640625" style="162" customWidth="1"/>
    <col min="4606" max="4606" width="1.81640625" style="162" customWidth="1"/>
    <col min="4607" max="4607" width="2" style="162" customWidth="1"/>
    <col min="4608" max="4835" width="6.81640625" style="162" customWidth="1"/>
    <col min="4836" max="4837" width="1.1796875" style="162" customWidth="1"/>
    <col min="4838" max="4838" width="1.26953125" style="162" customWidth="1"/>
    <col min="4839" max="4839" width="7.26953125" style="162" customWidth="1"/>
    <col min="4840" max="4840" width="4.1796875" style="162" customWidth="1"/>
    <col min="4841" max="4841" width="2.54296875" style="162" customWidth="1"/>
    <col min="4842" max="4842" width="2.453125" style="162" customWidth="1"/>
    <col min="4843" max="4843" width="1.26953125" style="162" customWidth="1"/>
    <col min="4844" max="4844" width="1.81640625" style="162" customWidth="1"/>
    <col min="4845" max="4845" width="3.26953125" style="162" customWidth="1"/>
    <col min="4846" max="4846" width="10" style="162" customWidth="1"/>
    <col min="4847" max="4847" width="15.453125" style="162" customWidth="1"/>
    <col min="4848" max="4848" width="3" style="162" customWidth="1"/>
    <col min="4849" max="4849" width="2.26953125" style="162" customWidth="1"/>
    <col min="4850" max="4850" width="8.1796875" style="162" customWidth="1"/>
    <col min="4851" max="4851" width="2.453125" style="162" customWidth="1"/>
    <col min="4852" max="4852" width="3.54296875" style="162" customWidth="1"/>
    <col min="4853" max="4853" width="5.81640625" style="162" customWidth="1"/>
    <col min="4854" max="4854" width="1.1796875" style="162" customWidth="1"/>
    <col min="4855" max="4855" width="5.1796875" style="162" customWidth="1"/>
    <col min="4856" max="4856" width="3.26953125" style="162" customWidth="1"/>
    <col min="4857" max="4857" width="1.26953125" style="162" customWidth="1"/>
    <col min="4858" max="4858" width="2.26953125" style="162" customWidth="1"/>
    <col min="4859" max="4860" width="1.26953125" style="162" customWidth="1"/>
    <col min="4861" max="4861" width="11.81640625" style="162" customWidth="1"/>
    <col min="4862" max="4862" width="1.81640625" style="162" customWidth="1"/>
    <col min="4863" max="4863" width="2" style="162" customWidth="1"/>
    <col min="4864" max="5091" width="6.81640625" style="162" customWidth="1"/>
    <col min="5092" max="5093" width="1.1796875" style="162" customWidth="1"/>
    <col min="5094" max="5094" width="1.26953125" style="162" customWidth="1"/>
    <col min="5095" max="5095" width="7.26953125" style="162" customWidth="1"/>
    <col min="5096" max="5096" width="4.1796875" style="162" customWidth="1"/>
    <col min="5097" max="5097" width="2.54296875" style="162" customWidth="1"/>
    <col min="5098" max="5098" width="2.453125" style="162" customWidth="1"/>
    <col min="5099" max="5099" width="1.26953125" style="162" customWidth="1"/>
    <col min="5100" max="5100" width="1.81640625" style="162" customWidth="1"/>
    <col min="5101" max="5101" width="3.26953125" style="162" customWidth="1"/>
    <col min="5102" max="5102" width="10" style="162" customWidth="1"/>
    <col min="5103" max="5103" width="15.453125" style="162" customWidth="1"/>
    <col min="5104" max="5104" width="3" style="162" customWidth="1"/>
    <col min="5105" max="5105" width="2.26953125" style="162" customWidth="1"/>
    <col min="5106" max="5106" width="8.1796875" style="162" customWidth="1"/>
    <col min="5107" max="5107" width="2.453125" style="162" customWidth="1"/>
    <col min="5108" max="5108" width="3.54296875" style="162" customWidth="1"/>
    <col min="5109" max="5109" width="5.81640625" style="162" customWidth="1"/>
    <col min="5110" max="5110" width="1.1796875" style="162" customWidth="1"/>
    <col min="5111" max="5111" width="5.1796875" style="162" customWidth="1"/>
    <col min="5112" max="5112" width="3.26953125" style="162" customWidth="1"/>
    <col min="5113" max="5113" width="1.26953125" style="162" customWidth="1"/>
    <col min="5114" max="5114" width="2.26953125" style="162" customWidth="1"/>
    <col min="5115" max="5116" width="1.26953125" style="162" customWidth="1"/>
    <col min="5117" max="5117" width="11.81640625" style="162" customWidth="1"/>
    <col min="5118" max="5118" width="1.81640625" style="162" customWidth="1"/>
    <col min="5119" max="5119" width="2" style="162" customWidth="1"/>
    <col min="5120" max="5347" width="6.81640625" style="162" customWidth="1"/>
    <col min="5348" max="5349" width="1.1796875" style="162" customWidth="1"/>
    <col min="5350" max="5350" width="1.26953125" style="162" customWidth="1"/>
    <col min="5351" max="5351" width="7.26953125" style="162" customWidth="1"/>
    <col min="5352" max="5352" width="4.1796875" style="162" customWidth="1"/>
    <col min="5353" max="5353" width="2.54296875" style="162" customWidth="1"/>
    <col min="5354" max="5354" width="2.453125" style="162" customWidth="1"/>
    <col min="5355" max="5355" width="1.26953125" style="162" customWidth="1"/>
    <col min="5356" max="5356" width="1.81640625" style="162" customWidth="1"/>
    <col min="5357" max="5357" width="3.26953125" style="162" customWidth="1"/>
    <col min="5358" max="5358" width="10" style="162" customWidth="1"/>
    <col min="5359" max="5359" width="15.453125" style="162" customWidth="1"/>
    <col min="5360" max="5360" width="3" style="162" customWidth="1"/>
    <col min="5361" max="5361" width="2.26953125" style="162" customWidth="1"/>
    <col min="5362" max="5362" width="8.1796875" style="162" customWidth="1"/>
    <col min="5363" max="5363" width="2.453125" style="162" customWidth="1"/>
    <col min="5364" max="5364" width="3.54296875" style="162" customWidth="1"/>
    <col min="5365" max="5365" width="5.81640625" style="162" customWidth="1"/>
    <col min="5366" max="5366" width="1.1796875" style="162" customWidth="1"/>
    <col min="5367" max="5367" width="5.1796875" style="162" customWidth="1"/>
    <col min="5368" max="5368" width="3.26953125" style="162" customWidth="1"/>
    <col min="5369" max="5369" width="1.26953125" style="162" customWidth="1"/>
    <col min="5370" max="5370" width="2.26953125" style="162" customWidth="1"/>
    <col min="5371" max="5372" width="1.26953125" style="162" customWidth="1"/>
    <col min="5373" max="5373" width="11.81640625" style="162" customWidth="1"/>
    <col min="5374" max="5374" width="1.81640625" style="162" customWidth="1"/>
    <col min="5375" max="5375" width="2" style="162" customWidth="1"/>
    <col min="5376" max="5603" width="6.81640625" style="162" customWidth="1"/>
    <col min="5604" max="5605" width="1.1796875" style="162" customWidth="1"/>
    <col min="5606" max="5606" width="1.26953125" style="162" customWidth="1"/>
    <col min="5607" max="5607" width="7.26953125" style="162" customWidth="1"/>
    <col min="5608" max="5608" width="4.1796875" style="162" customWidth="1"/>
    <col min="5609" max="5609" width="2.54296875" style="162" customWidth="1"/>
    <col min="5610" max="5610" width="2.453125" style="162" customWidth="1"/>
    <col min="5611" max="5611" width="1.26953125" style="162" customWidth="1"/>
    <col min="5612" max="5612" width="1.81640625" style="162" customWidth="1"/>
    <col min="5613" max="5613" width="3.26953125" style="162" customWidth="1"/>
    <col min="5614" max="5614" width="10" style="162" customWidth="1"/>
    <col min="5615" max="5615" width="15.453125" style="162" customWidth="1"/>
    <col min="5616" max="5616" width="3" style="162" customWidth="1"/>
    <col min="5617" max="5617" width="2.26953125" style="162" customWidth="1"/>
    <col min="5618" max="5618" width="8.1796875" style="162" customWidth="1"/>
    <col min="5619" max="5619" width="2.453125" style="162" customWidth="1"/>
    <col min="5620" max="5620" width="3.54296875" style="162" customWidth="1"/>
    <col min="5621" max="5621" width="5.81640625" style="162" customWidth="1"/>
    <col min="5622" max="5622" width="1.1796875" style="162" customWidth="1"/>
    <col min="5623" max="5623" width="5.1796875" style="162" customWidth="1"/>
    <col min="5624" max="5624" width="3.26953125" style="162" customWidth="1"/>
    <col min="5625" max="5625" width="1.26953125" style="162" customWidth="1"/>
    <col min="5626" max="5626" width="2.26953125" style="162" customWidth="1"/>
    <col min="5627" max="5628" width="1.26953125" style="162" customWidth="1"/>
    <col min="5629" max="5629" width="11.81640625" style="162" customWidth="1"/>
    <col min="5630" max="5630" width="1.81640625" style="162" customWidth="1"/>
    <col min="5631" max="5631" width="2" style="162" customWidth="1"/>
    <col min="5632" max="5859" width="6.81640625" style="162" customWidth="1"/>
    <col min="5860" max="5861" width="1.1796875" style="162" customWidth="1"/>
    <col min="5862" max="5862" width="1.26953125" style="162" customWidth="1"/>
    <col min="5863" max="5863" width="7.26953125" style="162" customWidth="1"/>
    <col min="5864" max="5864" width="4.1796875" style="162" customWidth="1"/>
    <col min="5865" max="5865" width="2.54296875" style="162" customWidth="1"/>
    <col min="5866" max="5866" width="2.453125" style="162" customWidth="1"/>
    <col min="5867" max="5867" width="1.26953125" style="162" customWidth="1"/>
    <col min="5868" max="5868" width="1.81640625" style="162" customWidth="1"/>
    <col min="5869" max="5869" width="3.26953125" style="162" customWidth="1"/>
    <col min="5870" max="5870" width="10" style="162" customWidth="1"/>
    <col min="5871" max="5871" width="15.453125" style="162" customWidth="1"/>
    <col min="5872" max="5872" width="3" style="162" customWidth="1"/>
    <col min="5873" max="5873" width="2.26953125" style="162" customWidth="1"/>
    <col min="5874" max="5874" width="8.1796875" style="162" customWidth="1"/>
    <col min="5875" max="5875" width="2.453125" style="162" customWidth="1"/>
    <col min="5876" max="5876" width="3.54296875" style="162" customWidth="1"/>
    <col min="5877" max="5877" width="5.81640625" style="162" customWidth="1"/>
    <col min="5878" max="5878" width="1.1796875" style="162" customWidth="1"/>
    <col min="5879" max="5879" width="5.1796875" style="162" customWidth="1"/>
    <col min="5880" max="5880" width="3.26953125" style="162" customWidth="1"/>
    <col min="5881" max="5881" width="1.26953125" style="162" customWidth="1"/>
    <col min="5882" max="5882" width="2.26953125" style="162" customWidth="1"/>
    <col min="5883" max="5884" width="1.26953125" style="162" customWidth="1"/>
    <col min="5885" max="5885" width="11.81640625" style="162" customWidth="1"/>
    <col min="5886" max="5886" width="1.81640625" style="162" customWidth="1"/>
    <col min="5887" max="5887" width="2" style="162" customWidth="1"/>
    <col min="5888" max="6115" width="6.81640625" style="162" customWidth="1"/>
    <col min="6116" max="6117" width="1.1796875" style="162" customWidth="1"/>
    <col min="6118" max="6118" width="1.26953125" style="162" customWidth="1"/>
    <col min="6119" max="6119" width="7.26953125" style="162" customWidth="1"/>
    <col min="6120" max="6120" width="4.1796875" style="162" customWidth="1"/>
    <col min="6121" max="6121" width="2.54296875" style="162" customWidth="1"/>
    <col min="6122" max="6122" width="2.453125" style="162" customWidth="1"/>
    <col min="6123" max="6123" width="1.26953125" style="162" customWidth="1"/>
    <col min="6124" max="6124" width="1.81640625" style="162" customWidth="1"/>
    <col min="6125" max="6125" width="3.26953125" style="162" customWidth="1"/>
    <col min="6126" max="6126" width="10" style="162" customWidth="1"/>
    <col min="6127" max="6127" width="15.453125" style="162" customWidth="1"/>
    <col min="6128" max="6128" width="3" style="162" customWidth="1"/>
    <col min="6129" max="6129" width="2.26953125" style="162" customWidth="1"/>
    <col min="6130" max="6130" width="8.1796875" style="162" customWidth="1"/>
    <col min="6131" max="6131" width="2.453125" style="162" customWidth="1"/>
    <col min="6132" max="6132" width="3.54296875" style="162" customWidth="1"/>
    <col min="6133" max="6133" width="5.81640625" style="162" customWidth="1"/>
    <col min="6134" max="6134" width="1.1796875" style="162" customWidth="1"/>
    <col min="6135" max="6135" width="5.1796875" style="162" customWidth="1"/>
    <col min="6136" max="6136" width="3.26953125" style="162" customWidth="1"/>
    <col min="6137" max="6137" width="1.26953125" style="162" customWidth="1"/>
    <col min="6138" max="6138" width="2.26953125" style="162" customWidth="1"/>
    <col min="6139" max="6140" width="1.26953125" style="162" customWidth="1"/>
    <col min="6141" max="6141" width="11.81640625" style="162" customWidth="1"/>
    <col min="6142" max="6142" width="1.81640625" style="162" customWidth="1"/>
    <col min="6143" max="6143" width="2" style="162" customWidth="1"/>
    <col min="6144" max="6371" width="6.81640625" style="162" customWidth="1"/>
    <col min="6372" max="6373" width="1.1796875" style="162" customWidth="1"/>
    <col min="6374" max="6374" width="1.26953125" style="162" customWidth="1"/>
    <col min="6375" max="6375" width="7.26953125" style="162" customWidth="1"/>
    <col min="6376" max="6376" width="4.1796875" style="162" customWidth="1"/>
    <col min="6377" max="6377" width="2.54296875" style="162" customWidth="1"/>
    <col min="6378" max="6378" width="2.453125" style="162" customWidth="1"/>
    <col min="6379" max="6379" width="1.26953125" style="162" customWidth="1"/>
    <col min="6380" max="6380" width="1.81640625" style="162" customWidth="1"/>
    <col min="6381" max="6381" width="3.26953125" style="162" customWidth="1"/>
    <col min="6382" max="6382" width="10" style="162" customWidth="1"/>
    <col min="6383" max="6383" width="15.453125" style="162" customWidth="1"/>
    <col min="6384" max="6384" width="3" style="162" customWidth="1"/>
    <col min="6385" max="6385" width="2.26953125" style="162" customWidth="1"/>
    <col min="6386" max="6386" width="8.1796875" style="162" customWidth="1"/>
    <col min="6387" max="6387" width="2.453125" style="162" customWidth="1"/>
    <col min="6388" max="6388" width="3.54296875" style="162" customWidth="1"/>
    <col min="6389" max="6389" width="5.81640625" style="162" customWidth="1"/>
    <col min="6390" max="6390" width="1.1796875" style="162" customWidth="1"/>
    <col min="6391" max="6391" width="5.1796875" style="162" customWidth="1"/>
    <col min="6392" max="6392" width="3.26953125" style="162" customWidth="1"/>
    <col min="6393" max="6393" width="1.26953125" style="162" customWidth="1"/>
    <col min="6394" max="6394" width="2.26953125" style="162" customWidth="1"/>
    <col min="6395" max="6396" width="1.26953125" style="162" customWidth="1"/>
    <col min="6397" max="6397" width="11.81640625" style="162" customWidth="1"/>
    <col min="6398" max="6398" width="1.81640625" style="162" customWidth="1"/>
    <col min="6399" max="6399" width="2" style="162" customWidth="1"/>
    <col min="6400" max="6627" width="6.81640625" style="162" customWidth="1"/>
    <col min="6628" max="6629" width="1.1796875" style="162" customWidth="1"/>
    <col min="6630" max="6630" width="1.26953125" style="162" customWidth="1"/>
    <col min="6631" max="6631" width="7.26953125" style="162" customWidth="1"/>
    <col min="6632" max="6632" width="4.1796875" style="162" customWidth="1"/>
    <col min="6633" max="6633" width="2.54296875" style="162" customWidth="1"/>
    <col min="6634" max="6634" width="2.453125" style="162" customWidth="1"/>
    <col min="6635" max="6635" width="1.26953125" style="162" customWidth="1"/>
    <col min="6636" max="6636" width="1.81640625" style="162" customWidth="1"/>
    <col min="6637" max="6637" width="3.26953125" style="162" customWidth="1"/>
    <col min="6638" max="6638" width="10" style="162" customWidth="1"/>
    <col min="6639" max="6639" width="15.453125" style="162" customWidth="1"/>
    <col min="6640" max="6640" width="3" style="162" customWidth="1"/>
    <col min="6641" max="6641" width="2.26953125" style="162" customWidth="1"/>
    <col min="6642" max="6642" width="8.1796875" style="162" customWidth="1"/>
    <col min="6643" max="6643" width="2.453125" style="162" customWidth="1"/>
    <col min="6644" max="6644" width="3.54296875" style="162" customWidth="1"/>
    <col min="6645" max="6645" width="5.81640625" style="162" customWidth="1"/>
    <col min="6646" max="6646" width="1.1796875" style="162" customWidth="1"/>
    <col min="6647" max="6647" width="5.1796875" style="162" customWidth="1"/>
    <col min="6648" max="6648" width="3.26953125" style="162" customWidth="1"/>
    <col min="6649" max="6649" width="1.26953125" style="162" customWidth="1"/>
    <col min="6650" max="6650" width="2.26953125" style="162" customWidth="1"/>
    <col min="6651" max="6652" width="1.26953125" style="162" customWidth="1"/>
    <col min="6653" max="6653" width="11.81640625" style="162" customWidth="1"/>
    <col min="6654" max="6654" width="1.81640625" style="162" customWidth="1"/>
    <col min="6655" max="6655" width="2" style="162" customWidth="1"/>
    <col min="6656" max="6883" width="6.81640625" style="162" customWidth="1"/>
    <col min="6884" max="6885" width="1.1796875" style="162" customWidth="1"/>
    <col min="6886" max="6886" width="1.26953125" style="162" customWidth="1"/>
    <col min="6887" max="6887" width="7.26953125" style="162" customWidth="1"/>
    <col min="6888" max="6888" width="4.1796875" style="162" customWidth="1"/>
    <col min="6889" max="6889" width="2.54296875" style="162" customWidth="1"/>
    <col min="6890" max="6890" width="2.453125" style="162" customWidth="1"/>
    <col min="6891" max="6891" width="1.26953125" style="162" customWidth="1"/>
    <col min="6892" max="6892" width="1.81640625" style="162" customWidth="1"/>
    <col min="6893" max="6893" width="3.26953125" style="162" customWidth="1"/>
    <col min="6894" max="6894" width="10" style="162" customWidth="1"/>
    <col min="6895" max="6895" width="15.453125" style="162" customWidth="1"/>
    <col min="6896" max="6896" width="3" style="162" customWidth="1"/>
    <col min="6897" max="6897" width="2.26953125" style="162" customWidth="1"/>
    <col min="6898" max="6898" width="8.1796875" style="162" customWidth="1"/>
    <col min="6899" max="6899" width="2.453125" style="162" customWidth="1"/>
    <col min="6900" max="6900" width="3.54296875" style="162" customWidth="1"/>
    <col min="6901" max="6901" width="5.81640625" style="162" customWidth="1"/>
    <col min="6902" max="6902" width="1.1796875" style="162" customWidth="1"/>
    <col min="6903" max="6903" width="5.1796875" style="162" customWidth="1"/>
    <col min="6904" max="6904" width="3.26953125" style="162" customWidth="1"/>
    <col min="6905" max="6905" width="1.26953125" style="162" customWidth="1"/>
    <col min="6906" max="6906" width="2.26953125" style="162" customWidth="1"/>
    <col min="6907" max="6908" width="1.26953125" style="162" customWidth="1"/>
    <col min="6909" max="6909" width="11.81640625" style="162" customWidth="1"/>
    <col min="6910" max="6910" width="1.81640625" style="162" customWidth="1"/>
    <col min="6911" max="6911" width="2" style="162" customWidth="1"/>
    <col min="6912" max="7139" width="6.81640625" style="162" customWidth="1"/>
    <col min="7140" max="7141" width="1.1796875" style="162" customWidth="1"/>
    <col min="7142" max="7142" width="1.26953125" style="162" customWidth="1"/>
    <col min="7143" max="7143" width="7.26953125" style="162" customWidth="1"/>
    <col min="7144" max="7144" width="4.1796875" style="162" customWidth="1"/>
    <col min="7145" max="7145" width="2.54296875" style="162" customWidth="1"/>
    <col min="7146" max="7146" width="2.453125" style="162" customWidth="1"/>
    <col min="7147" max="7147" width="1.26953125" style="162" customWidth="1"/>
    <col min="7148" max="7148" width="1.81640625" style="162" customWidth="1"/>
    <col min="7149" max="7149" width="3.26953125" style="162" customWidth="1"/>
    <col min="7150" max="7150" width="10" style="162" customWidth="1"/>
    <col min="7151" max="7151" width="15.453125" style="162" customWidth="1"/>
    <col min="7152" max="7152" width="3" style="162" customWidth="1"/>
    <col min="7153" max="7153" width="2.26953125" style="162" customWidth="1"/>
    <col min="7154" max="7154" width="8.1796875" style="162" customWidth="1"/>
    <col min="7155" max="7155" width="2.453125" style="162" customWidth="1"/>
    <col min="7156" max="7156" width="3.54296875" style="162" customWidth="1"/>
    <col min="7157" max="7157" width="5.81640625" style="162" customWidth="1"/>
    <col min="7158" max="7158" width="1.1796875" style="162" customWidth="1"/>
    <col min="7159" max="7159" width="5.1796875" style="162" customWidth="1"/>
    <col min="7160" max="7160" width="3.26953125" style="162" customWidth="1"/>
    <col min="7161" max="7161" width="1.26953125" style="162" customWidth="1"/>
    <col min="7162" max="7162" width="2.26953125" style="162" customWidth="1"/>
    <col min="7163" max="7164" width="1.26953125" style="162" customWidth="1"/>
    <col min="7165" max="7165" width="11.81640625" style="162" customWidth="1"/>
    <col min="7166" max="7166" width="1.81640625" style="162" customWidth="1"/>
    <col min="7167" max="7167" width="2" style="162" customWidth="1"/>
    <col min="7168" max="7395" width="6.81640625" style="162" customWidth="1"/>
    <col min="7396" max="7397" width="1.1796875" style="162" customWidth="1"/>
    <col min="7398" max="7398" width="1.26953125" style="162" customWidth="1"/>
    <col min="7399" max="7399" width="7.26953125" style="162" customWidth="1"/>
    <col min="7400" max="7400" width="4.1796875" style="162" customWidth="1"/>
    <col min="7401" max="7401" width="2.54296875" style="162" customWidth="1"/>
    <col min="7402" max="7402" width="2.453125" style="162" customWidth="1"/>
    <col min="7403" max="7403" width="1.26953125" style="162" customWidth="1"/>
    <col min="7404" max="7404" width="1.81640625" style="162" customWidth="1"/>
    <col min="7405" max="7405" width="3.26953125" style="162" customWidth="1"/>
    <col min="7406" max="7406" width="10" style="162" customWidth="1"/>
    <col min="7407" max="7407" width="15.453125" style="162" customWidth="1"/>
    <col min="7408" max="7408" width="3" style="162" customWidth="1"/>
    <col min="7409" max="7409" width="2.26953125" style="162" customWidth="1"/>
    <col min="7410" max="7410" width="8.1796875" style="162" customWidth="1"/>
    <col min="7411" max="7411" width="2.453125" style="162" customWidth="1"/>
    <col min="7412" max="7412" width="3.54296875" style="162" customWidth="1"/>
    <col min="7413" max="7413" width="5.81640625" style="162" customWidth="1"/>
    <col min="7414" max="7414" width="1.1796875" style="162" customWidth="1"/>
    <col min="7415" max="7415" width="5.1796875" style="162" customWidth="1"/>
    <col min="7416" max="7416" width="3.26953125" style="162" customWidth="1"/>
    <col min="7417" max="7417" width="1.26953125" style="162" customWidth="1"/>
    <col min="7418" max="7418" width="2.26953125" style="162" customWidth="1"/>
    <col min="7419" max="7420" width="1.26953125" style="162" customWidth="1"/>
    <col min="7421" max="7421" width="11.81640625" style="162" customWidth="1"/>
    <col min="7422" max="7422" width="1.81640625" style="162" customWidth="1"/>
    <col min="7423" max="7423" width="2" style="162" customWidth="1"/>
    <col min="7424" max="7651" width="6.81640625" style="162" customWidth="1"/>
    <col min="7652" max="7653" width="1.1796875" style="162" customWidth="1"/>
    <col min="7654" max="7654" width="1.26953125" style="162" customWidth="1"/>
    <col min="7655" max="7655" width="7.26953125" style="162" customWidth="1"/>
    <col min="7656" max="7656" width="4.1796875" style="162" customWidth="1"/>
    <col min="7657" max="7657" width="2.54296875" style="162" customWidth="1"/>
    <col min="7658" max="7658" width="2.453125" style="162" customWidth="1"/>
    <col min="7659" max="7659" width="1.26953125" style="162" customWidth="1"/>
    <col min="7660" max="7660" width="1.81640625" style="162" customWidth="1"/>
    <col min="7661" max="7661" width="3.26953125" style="162" customWidth="1"/>
    <col min="7662" max="7662" width="10" style="162" customWidth="1"/>
    <col min="7663" max="7663" width="15.453125" style="162" customWidth="1"/>
    <col min="7664" max="7664" width="3" style="162" customWidth="1"/>
    <col min="7665" max="7665" width="2.26953125" style="162" customWidth="1"/>
    <col min="7666" max="7666" width="8.1796875" style="162" customWidth="1"/>
    <col min="7667" max="7667" width="2.453125" style="162" customWidth="1"/>
    <col min="7668" max="7668" width="3.54296875" style="162" customWidth="1"/>
    <col min="7669" max="7669" width="5.81640625" style="162" customWidth="1"/>
    <col min="7670" max="7670" width="1.1796875" style="162" customWidth="1"/>
    <col min="7671" max="7671" width="5.1796875" style="162" customWidth="1"/>
    <col min="7672" max="7672" width="3.26953125" style="162" customWidth="1"/>
    <col min="7673" max="7673" width="1.26953125" style="162" customWidth="1"/>
    <col min="7674" max="7674" width="2.26953125" style="162" customWidth="1"/>
    <col min="7675" max="7676" width="1.26953125" style="162" customWidth="1"/>
    <col min="7677" max="7677" width="11.81640625" style="162" customWidth="1"/>
    <col min="7678" max="7678" width="1.81640625" style="162" customWidth="1"/>
    <col min="7679" max="7679" width="2" style="162" customWidth="1"/>
    <col min="7680" max="7907" width="6.81640625" style="162" customWidth="1"/>
    <col min="7908" max="7909" width="1.1796875" style="162" customWidth="1"/>
    <col min="7910" max="7910" width="1.26953125" style="162" customWidth="1"/>
    <col min="7911" max="7911" width="7.26953125" style="162" customWidth="1"/>
    <col min="7912" max="7912" width="4.1796875" style="162" customWidth="1"/>
    <col min="7913" max="7913" width="2.54296875" style="162" customWidth="1"/>
    <col min="7914" max="7914" width="2.453125" style="162" customWidth="1"/>
    <col min="7915" max="7915" width="1.26953125" style="162" customWidth="1"/>
    <col min="7916" max="7916" width="1.81640625" style="162" customWidth="1"/>
    <col min="7917" max="7917" width="3.26953125" style="162" customWidth="1"/>
    <col min="7918" max="7918" width="10" style="162" customWidth="1"/>
    <col min="7919" max="7919" width="15.453125" style="162" customWidth="1"/>
    <col min="7920" max="7920" width="3" style="162" customWidth="1"/>
    <col min="7921" max="7921" width="2.26953125" style="162" customWidth="1"/>
    <col min="7922" max="7922" width="8.1796875" style="162" customWidth="1"/>
    <col min="7923" max="7923" width="2.453125" style="162" customWidth="1"/>
    <col min="7924" max="7924" width="3.54296875" style="162" customWidth="1"/>
    <col min="7925" max="7925" width="5.81640625" style="162" customWidth="1"/>
    <col min="7926" max="7926" width="1.1796875" style="162" customWidth="1"/>
    <col min="7927" max="7927" width="5.1796875" style="162" customWidth="1"/>
    <col min="7928" max="7928" width="3.26953125" style="162" customWidth="1"/>
    <col min="7929" max="7929" width="1.26953125" style="162" customWidth="1"/>
    <col min="7930" max="7930" width="2.26953125" style="162" customWidth="1"/>
    <col min="7931" max="7932" width="1.26953125" style="162" customWidth="1"/>
    <col min="7933" max="7933" width="11.81640625" style="162" customWidth="1"/>
    <col min="7934" max="7934" width="1.81640625" style="162" customWidth="1"/>
    <col min="7935" max="7935" width="2" style="162" customWidth="1"/>
    <col min="7936" max="8163" width="6.81640625" style="162" customWidth="1"/>
    <col min="8164" max="8165" width="1.1796875" style="162" customWidth="1"/>
    <col min="8166" max="8166" width="1.26953125" style="162" customWidth="1"/>
    <col min="8167" max="8167" width="7.26953125" style="162" customWidth="1"/>
    <col min="8168" max="8168" width="4.1796875" style="162" customWidth="1"/>
    <col min="8169" max="8169" width="2.54296875" style="162" customWidth="1"/>
    <col min="8170" max="8170" width="2.453125" style="162" customWidth="1"/>
    <col min="8171" max="8171" width="1.26953125" style="162" customWidth="1"/>
    <col min="8172" max="8172" width="1.81640625" style="162" customWidth="1"/>
    <col min="8173" max="8173" width="3.26953125" style="162" customWidth="1"/>
    <col min="8174" max="8174" width="10" style="162" customWidth="1"/>
    <col min="8175" max="8175" width="15.453125" style="162" customWidth="1"/>
    <col min="8176" max="8176" width="3" style="162" customWidth="1"/>
    <col min="8177" max="8177" width="2.26953125" style="162" customWidth="1"/>
    <col min="8178" max="8178" width="8.1796875" style="162" customWidth="1"/>
    <col min="8179" max="8179" width="2.453125" style="162" customWidth="1"/>
    <col min="8180" max="8180" width="3.54296875" style="162" customWidth="1"/>
    <col min="8181" max="8181" width="5.81640625" style="162" customWidth="1"/>
    <col min="8182" max="8182" width="1.1796875" style="162" customWidth="1"/>
    <col min="8183" max="8183" width="5.1796875" style="162" customWidth="1"/>
    <col min="8184" max="8184" width="3.26953125" style="162" customWidth="1"/>
    <col min="8185" max="8185" width="1.26953125" style="162" customWidth="1"/>
    <col min="8186" max="8186" width="2.26953125" style="162" customWidth="1"/>
    <col min="8187" max="8188" width="1.26953125" style="162" customWidth="1"/>
    <col min="8189" max="8189" width="11.81640625" style="162" customWidth="1"/>
    <col min="8190" max="8190" width="1.81640625" style="162" customWidth="1"/>
    <col min="8191" max="8191" width="2" style="162" customWidth="1"/>
    <col min="8192" max="8419" width="6.81640625" style="162" customWidth="1"/>
    <col min="8420" max="8421" width="1.1796875" style="162" customWidth="1"/>
    <col min="8422" max="8422" width="1.26953125" style="162" customWidth="1"/>
    <col min="8423" max="8423" width="7.26953125" style="162" customWidth="1"/>
    <col min="8424" max="8424" width="4.1796875" style="162" customWidth="1"/>
    <col min="8425" max="8425" width="2.54296875" style="162" customWidth="1"/>
    <col min="8426" max="8426" width="2.453125" style="162" customWidth="1"/>
    <col min="8427" max="8427" width="1.26953125" style="162" customWidth="1"/>
    <col min="8428" max="8428" width="1.81640625" style="162" customWidth="1"/>
    <col min="8429" max="8429" width="3.26953125" style="162" customWidth="1"/>
    <col min="8430" max="8430" width="10" style="162" customWidth="1"/>
    <col min="8431" max="8431" width="15.453125" style="162" customWidth="1"/>
    <col min="8432" max="8432" width="3" style="162" customWidth="1"/>
    <col min="8433" max="8433" width="2.26953125" style="162" customWidth="1"/>
    <col min="8434" max="8434" width="8.1796875" style="162" customWidth="1"/>
    <col min="8435" max="8435" width="2.453125" style="162" customWidth="1"/>
    <col min="8436" max="8436" width="3.54296875" style="162" customWidth="1"/>
    <col min="8437" max="8437" width="5.81640625" style="162" customWidth="1"/>
    <col min="8438" max="8438" width="1.1796875" style="162" customWidth="1"/>
    <col min="8439" max="8439" width="5.1796875" style="162" customWidth="1"/>
    <col min="8440" max="8440" width="3.26953125" style="162" customWidth="1"/>
    <col min="8441" max="8441" width="1.26953125" style="162" customWidth="1"/>
    <col min="8442" max="8442" width="2.26953125" style="162" customWidth="1"/>
    <col min="8443" max="8444" width="1.26953125" style="162" customWidth="1"/>
    <col min="8445" max="8445" width="11.81640625" style="162" customWidth="1"/>
    <col min="8446" max="8446" width="1.81640625" style="162" customWidth="1"/>
    <col min="8447" max="8447" width="2" style="162" customWidth="1"/>
    <col min="8448" max="8675" width="6.81640625" style="162" customWidth="1"/>
    <col min="8676" max="8677" width="1.1796875" style="162" customWidth="1"/>
    <col min="8678" max="8678" width="1.26953125" style="162" customWidth="1"/>
    <col min="8679" max="8679" width="7.26953125" style="162" customWidth="1"/>
    <col min="8680" max="8680" width="4.1796875" style="162" customWidth="1"/>
    <col min="8681" max="8681" width="2.54296875" style="162" customWidth="1"/>
    <col min="8682" max="8682" width="2.453125" style="162" customWidth="1"/>
    <col min="8683" max="8683" width="1.26953125" style="162" customWidth="1"/>
    <col min="8684" max="8684" width="1.81640625" style="162" customWidth="1"/>
    <col min="8685" max="8685" width="3.26953125" style="162" customWidth="1"/>
    <col min="8686" max="8686" width="10" style="162" customWidth="1"/>
    <col min="8687" max="8687" width="15.453125" style="162" customWidth="1"/>
    <col min="8688" max="8688" width="3" style="162" customWidth="1"/>
    <col min="8689" max="8689" width="2.26953125" style="162" customWidth="1"/>
    <col min="8690" max="8690" width="8.1796875" style="162" customWidth="1"/>
    <col min="8691" max="8691" width="2.453125" style="162" customWidth="1"/>
    <col min="8692" max="8692" width="3.54296875" style="162" customWidth="1"/>
    <col min="8693" max="8693" width="5.81640625" style="162" customWidth="1"/>
    <col min="8694" max="8694" width="1.1796875" style="162" customWidth="1"/>
    <col min="8695" max="8695" width="5.1796875" style="162" customWidth="1"/>
    <col min="8696" max="8696" width="3.26953125" style="162" customWidth="1"/>
    <col min="8697" max="8697" width="1.26953125" style="162" customWidth="1"/>
    <col min="8698" max="8698" width="2.26953125" style="162" customWidth="1"/>
    <col min="8699" max="8700" width="1.26953125" style="162" customWidth="1"/>
    <col min="8701" max="8701" width="11.81640625" style="162" customWidth="1"/>
    <col min="8702" max="8702" width="1.81640625" style="162" customWidth="1"/>
    <col min="8703" max="8703" width="2" style="162" customWidth="1"/>
    <col min="8704" max="8931" width="6.81640625" style="162" customWidth="1"/>
    <col min="8932" max="8933" width="1.1796875" style="162" customWidth="1"/>
    <col min="8934" max="8934" width="1.26953125" style="162" customWidth="1"/>
    <col min="8935" max="8935" width="7.26953125" style="162" customWidth="1"/>
    <col min="8936" max="8936" width="4.1796875" style="162" customWidth="1"/>
    <col min="8937" max="8937" width="2.54296875" style="162" customWidth="1"/>
    <col min="8938" max="8938" width="2.453125" style="162" customWidth="1"/>
    <col min="8939" max="8939" width="1.26953125" style="162" customWidth="1"/>
    <col min="8940" max="8940" width="1.81640625" style="162" customWidth="1"/>
    <col min="8941" max="8941" width="3.26953125" style="162" customWidth="1"/>
    <col min="8942" max="8942" width="10" style="162" customWidth="1"/>
    <col min="8943" max="8943" width="15.453125" style="162" customWidth="1"/>
    <col min="8944" max="8944" width="3" style="162" customWidth="1"/>
    <col min="8945" max="8945" width="2.26953125" style="162" customWidth="1"/>
    <col min="8946" max="8946" width="8.1796875" style="162" customWidth="1"/>
    <col min="8947" max="8947" width="2.453125" style="162" customWidth="1"/>
    <col min="8948" max="8948" width="3.54296875" style="162" customWidth="1"/>
    <col min="8949" max="8949" width="5.81640625" style="162" customWidth="1"/>
    <col min="8950" max="8950" width="1.1796875" style="162" customWidth="1"/>
    <col min="8951" max="8951" width="5.1796875" style="162" customWidth="1"/>
    <col min="8952" max="8952" width="3.26953125" style="162" customWidth="1"/>
    <col min="8953" max="8953" width="1.26953125" style="162" customWidth="1"/>
    <col min="8954" max="8954" width="2.26953125" style="162" customWidth="1"/>
    <col min="8955" max="8956" width="1.26953125" style="162" customWidth="1"/>
    <col min="8957" max="8957" width="11.81640625" style="162" customWidth="1"/>
    <col min="8958" max="8958" width="1.81640625" style="162" customWidth="1"/>
    <col min="8959" max="8959" width="2" style="162" customWidth="1"/>
    <col min="8960" max="9187" width="6.81640625" style="162" customWidth="1"/>
    <col min="9188" max="9189" width="1.1796875" style="162" customWidth="1"/>
    <col min="9190" max="9190" width="1.26953125" style="162" customWidth="1"/>
    <col min="9191" max="9191" width="7.26953125" style="162" customWidth="1"/>
    <col min="9192" max="9192" width="4.1796875" style="162" customWidth="1"/>
    <col min="9193" max="9193" width="2.54296875" style="162" customWidth="1"/>
    <col min="9194" max="9194" width="2.453125" style="162" customWidth="1"/>
    <col min="9195" max="9195" width="1.26953125" style="162" customWidth="1"/>
    <col min="9196" max="9196" width="1.81640625" style="162" customWidth="1"/>
    <col min="9197" max="9197" width="3.26953125" style="162" customWidth="1"/>
    <col min="9198" max="9198" width="10" style="162" customWidth="1"/>
    <col min="9199" max="9199" width="15.453125" style="162" customWidth="1"/>
    <col min="9200" max="9200" width="3" style="162" customWidth="1"/>
    <col min="9201" max="9201" width="2.26953125" style="162" customWidth="1"/>
    <col min="9202" max="9202" width="8.1796875" style="162" customWidth="1"/>
    <col min="9203" max="9203" width="2.453125" style="162" customWidth="1"/>
    <col min="9204" max="9204" width="3.54296875" style="162" customWidth="1"/>
    <col min="9205" max="9205" width="5.81640625" style="162" customWidth="1"/>
    <col min="9206" max="9206" width="1.1796875" style="162" customWidth="1"/>
    <col min="9207" max="9207" width="5.1796875" style="162" customWidth="1"/>
    <col min="9208" max="9208" width="3.26953125" style="162" customWidth="1"/>
    <col min="9209" max="9209" width="1.26953125" style="162" customWidth="1"/>
    <col min="9210" max="9210" width="2.26953125" style="162" customWidth="1"/>
    <col min="9211" max="9212" width="1.26953125" style="162" customWidth="1"/>
    <col min="9213" max="9213" width="11.81640625" style="162" customWidth="1"/>
    <col min="9214" max="9214" width="1.81640625" style="162" customWidth="1"/>
    <col min="9215" max="9215" width="2" style="162" customWidth="1"/>
    <col min="9216" max="9443" width="6.81640625" style="162" customWidth="1"/>
    <col min="9444" max="9445" width="1.1796875" style="162" customWidth="1"/>
    <col min="9446" max="9446" width="1.26953125" style="162" customWidth="1"/>
    <col min="9447" max="9447" width="7.26953125" style="162" customWidth="1"/>
    <col min="9448" max="9448" width="4.1796875" style="162" customWidth="1"/>
    <col min="9449" max="9449" width="2.54296875" style="162" customWidth="1"/>
    <col min="9450" max="9450" width="2.453125" style="162" customWidth="1"/>
    <col min="9451" max="9451" width="1.26953125" style="162" customWidth="1"/>
    <col min="9452" max="9452" width="1.81640625" style="162" customWidth="1"/>
    <col min="9453" max="9453" width="3.26953125" style="162" customWidth="1"/>
    <col min="9454" max="9454" width="10" style="162" customWidth="1"/>
    <col min="9455" max="9455" width="15.453125" style="162" customWidth="1"/>
    <col min="9456" max="9456" width="3" style="162" customWidth="1"/>
    <col min="9457" max="9457" width="2.26953125" style="162" customWidth="1"/>
    <col min="9458" max="9458" width="8.1796875" style="162" customWidth="1"/>
    <col min="9459" max="9459" width="2.453125" style="162" customWidth="1"/>
    <col min="9460" max="9460" width="3.54296875" style="162" customWidth="1"/>
    <col min="9461" max="9461" width="5.81640625" style="162" customWidth="1"/>
    <col min="9462" max="9462" width="1.1796875" style="162" customWidth="1"/>
    <col min="9463" max="9463" width="5.1796875" style="162" customWidth="1"/>
    <col min="9464" max="9464" width="3.26953125" style="162" customWidth="1"/>
    <col min="9465" max="9465" width="1.26953125" style="162" customWidth="1"/>
    <col min="9466" max="9466" width="2.26953125" style="162" customWidth="1"/>
    <col min="9467" max="9468" width="1.26953125" style="162" customWidth="1"/>
    <col min="9469" max="9469" width="11.81640625" style="162" customWidth="1"/>
    <col min="9470" max="9470" width="1.81640625" style="162" customWidth="1"/>
    <col min="9471" max="9471" width="2" style="162" customWidth="1"/>
    <col min="9472" max="9699" width="6.81640625" style="162" customWidth="1"/>
    <col min="9700" max="9701" width="1.1796875" style="162" customWidth="1"/>
    <col min="9702" max="9702" width="1.26953125" style="162" customWidth="1"/>
    <col min="9703" max="9703" width="7.26953125" style="162" customWidth="1"/>
    <col min="9704" max="9704" width="4.1796875" style="162" customWidth="1"/>
    <col min="9705" max="9705" width="2.54296875" style="162" customWidth="1"/>
    <col min="9706" max="9706" width="2.453125" style="162" customWidth="1"/>
    <col min="9707" max="9707" width="1.26953125" style="162" customWidth="1"/>
    <col min="9708" max="9708" width="1.81640625" style="162" customWidth="1"/>
    <col min="9709" max="9709" width="3.26953125" style="162" customWidth="1"/>
    <col min="9710" max="9710" width="10" style="162" customWidth="1"/>
    <col min="9711" max="9711" width="15.453125" style="162" customWidth="1"/>
    <col min="9712" max="9712" width="3" style="162" customWidth="1"/>
    <col min="9713" max="9713" width="2.26953125" style="162" customWidth="1"/>
    <col min="9714" max="9714" width="8.1796875" style="162" customWidth="1"/>
    <col min="9715" max="9715" width="2.453125" style="162" customWidth="1"/>
    <col min="9716" max="9716" width="3.54296875" style="162" customWidth="1"/>
    <col min="9717" max="9717" width="5.81640625" style="162" customWidth="1"/>
    <col min="9718" max="9718" width="1.1796875" style="162" customWidth="1"/>
    <col min="9719" max="9719" width="5.1796875" style="162" customWidth="1"/>
    <col min="9720" max="9720" width="3.26953125" style="162" customWidth="1"/>
    <col min="9721" max="9721" width="1.26953125" style="162" customWidth="1"/>
    <col min="9722" max="9722" width="2.26953125" style="162" customWidth="1"/>
    <col min="9723" max="9724" width="1.26953125" style="162" customWidth="1"/>
    <col min="9725" max="9725" width="11.81640625" style="162" customWidth="1"/>
    <col min="9726" max="9726" width="1.81640625" style="162" customWidth="1"/>
    <col min="9727" max="9727" width="2" style="162" customWidth="1"/>
    <col min="9728" max="9955" width="6.81640625" style="162" customWidth="1"/>
    <col min="9956" max="9957" width="1.1796875" style="162" customWidth="1"/>
    <col min="9958" max="9958" width="1.26953125" style="162" customWidth="1"/>
    <col min="9959" max="9959" width="7.26953125" style="162" customWidth="1"/>
    <col min="9960" max="9960" width="4.1796875" style="162" customWidth="1"/>
    <col min="9961" max="9961" width="2.54296875" style="162" customWidth="1"/>
    <col min="9962" max="9962" width="2.453125" style="162" customWidth="1"/>
    <col min="9963" max="9963" width="1.26953125" style="162" customWidth="1"/>
    <col min="9964" max="9964" width="1.81640625" style="162" customWidth="1"/>
    <col min="9965" max="9965" width="3.26953125" style="162" customWidth="1"/>
    <col min="9966" max="9966" width="10" style="162" customWidth="1"/>
    <col min="9967" max="9967" width="15.453125" style="162" customWidth="1"/>
    <col min="9968" max="9968" width="3" style="162" customWidth="1"/>
    <col min="9969" max="9969" width="2.26953125" style="162" customWidth="1"/>
    <col min="9970" max="9970" width="8.1796875" style="162" customWidth="1"/>
    <col min="9971" max="9971" width="2.453125" style="162" customWidth="1"/>
    <col min="9972" max="9972" width="3.54296875" style="162" customWidth="1"/>
    <col min="9973" max="9973" width="5.81640625" style="162" customWidth="1"/>
    <col min="9974" max="9974" width="1.1796875" style="162" customWidth="1"/>
    <col min="9975" max="9975" width="5.1796875" style="162" customWidth="1"/>
    <col min="9976" max="9976" width="3.26953125" style="162" customWidth="1"/>
    <col min="9977" max="9977" width="1.26953125" style="162" customWidth="1"/>
    <col min="9978" max="9978" width="2.26953125" style="162" customWidth="1"/>
    <col min="9979" max="9980" width="1.26953125" style="162" customWidth="1"/>
    <col min="9981" max="9981" width="11.81640625" style="162" customWidth="1"/>
    <col min="9982" max="9982" width="1.81640625" style="162" customWidth="1"/>
    <col min="9983" max="9983" width="2" style="162" customWidth="1"/>
    <col min="9984" max="10211" width="6.81640625" style="162" customWidth="1"/>
    <col min="10212" max="10213" width="1.1796875" style="162" customWidth="1"/>
    <col min="10214" max="10214" width="1.26953125" style="162" customWidth="1"/>
    <col min="10215" max="10215" width="7.26953125" style="162" customWidth="1"/>
    <col min="10216" max="10216" width="4.1796875" style="162" customWidth="1"/>
    <col min="10217" max="10217" width="2.54296875" style="162" customWidth="1"/>
    <col min="10218" max="10218" width="2.453125" style="162" customWidth="1"/>
    <col min="10219" max="10219" width="1.26953125" style="162" customWidth="1"/>
    <col min="10220" max="10220" width="1.81640625" style="162" customWidth="1"/>
    <col min="10221" max="10221" width="3.26953125" style="162" customWidth="1"/>
    <col min="10222" max="10222" width="10" style="162" customWidth="1"/>
    <col min="10223" max="10223" width="15.453125" style="162" customWidth="1"/>
    <col min="10224" max="10224" width="3" style="162" customWidth="1"/>
    <col min="10225" max="10225" width="2.26953125" style="162" customWidth="1"/>
    <col min="10226" max="10226" width="8.1796875" style="162" customWidth="1"/>
    <col min="10227" max="10227" width="2.453125" style="162" customWidth="1"/>
    <col min="10228" max="10228" width="3.54296875" style="162" customWidth="1"/>
    <col min="10229" max="10229" width="5.81640625" style="162" customWidth="1"/>
    <col min="10230" max="10230" width="1.1796875" style="162" customWidth="1"/>
    <col min="10231" max="10231" width="5.1796875" style="162" customWidth="1"/>
    <col min="10232" max="10232" width="3.26953125" style="162" customWidth="1"/>
    <col min="10233" max="10233" width="1.26953125" style="162" customWidth="1"/>
    <col min="10234" max="10234" width="2.26953125" style="162" customWidth="1"/>
    <col min="10235" max="10236" width="1.26953125" style="162" customWidth="1"/>
    <col min="10237" max="10237" width="11.81640625" style="162" customWidth="1"/>
    <col min="10238" max="10238" width="1.81640625" style="162" customWidth="1"/>
    <col min="10239" max="10239" width="2" style="162" customWidth="1"/>
    <col min="10240" max="10467" width="6.81640625" style="162" customWidth="1"/>
    <col min="10468" max="10469" width="1.1796875" style="162" customWidth="1"/>
    <col min="10470" max="10470" width="1.26953125" style="162" customWidth="1"/>
    <col min="10471" max="10471" width="7.26953125" style="162" customWidth="1"/>
    <col min="10472" max="10472" width="4.1796875" style="162" customWidth="1"/>
    <col min="10473" max="10473" width="2.54296875" style="162" customWidth="1"/>
    <col min="10474" max="10474" width="2.453125" style="162" customWidth="1"/>
    <col min="10475" max="10475" width="1.26953125" style="162" customWidth="1"/>
    <col min="10476" max="10476" width="1.81640625" style="162" customWidth="1"/>
    <col min="10477" max="10477" width="3.26953125" style="162" customWidth="1"/>
    <col min="10478" max="10478" width="10" style="162" customWidth="1"/>
    <col min="10479" max="10479" width="15.453125" style="162" customWidth="1"/>
    <col min="10480" max="10480" width="3" style="162" customWidth="1"/>
    <col min="10481" max="10481" width="2.26953125" style="162" customWidth="1"/>
    <col min="10482" max="10482" width="8.1796875" style="162" customWidth="1"/>
    <col min="10483" max="10483" width="2.453125" style="162" customWidth="1"/>
    <col min="10484" max="10484" width="3.54296875" style="162" customWidth="1"/>
    <col min="10485" max="10485" width="5.81640625" style="162" customWidth="1"/>
    <col min="10486" max="10486" width="1.1796875" style="162" customWidth="1"/>
    <col min="10487" max="10487" width="5.1796875" style="162" customWidth="1"/>
    <col min="10488" max="10488" width="3.26953125" style="162" customWidth="1"/>
    <col min="10489" max="10489" width="1.26953125" style="162" customWidth="1"/>
    <col min="10490" max="10490" width="2.26953125" style="162" customWidth="1"/>
    <col min="10491" max="10492" width="1.26953125" style="162" customWidth="1"/>
    <col min="10493" max="10493" width="11.81640625" style="162" customWidth="1"/>
    <col min="10494" max="10494" width="1.81640625" style="162" customWidth="1"/>
    <col min="10495" max="10495" width="2" style="162" customWidth="1"/>
    <col min="10496" max="10723" width="6.81640625" style="162" customWidth="1"/>
    <col min="10724" max="10725" width="1.1796875" style="162" customWidth="1"/>
    <col min="10726" max="10726" width="1.26953125" style="162" customWidth="1"/>
    <col min="10727" max="10727" width="7.26953125" style="162" customWidth="1"/>
    <col min="10728" max="10728" width="4.1796875" style="162" customWidth="1"/>
    <col min="10729" max="10729" width="2.54296875" style="162" customWidth="1"/>
    <col min="10730" max="10730" width="2.453125" style="162" customWidth="1"/>
    <col min="10731" max="10731" width="1.26953125" style="162" customWidth="1"/>
    <col min="10732" max="10732" width="1.81640625" style="162" customWidth="1"/>
    <col min="10733" max="10733" width="3.26953125" style="162" customWidth="1"/>
    <col min="10734" max="10734" width="10" style="162" customWidth="1"/>
    <col min="10735" max="10735" width="15.453125" style="162" customWidth="1"/>
    <col min="10736" max="10736" width="3" style="162" customWidth="1"/>
    <col min="10737" max="10737" width="2.26953125" style="162" customWidth="1"/>
    <col min="10738" max="10738" width="8.1796875" style="162" customWidth="1"/>
    <col min="10739" max="10739" width="2.453125" style="162" customWidth="1"/>
    <col min="10740" max="10740" width="3.54296875" style="162" customWidth="1"/>
    <col min="10741" max="10741" width="5.81640625" style="162" customWidth="1"/>
    <col min="10742" max="10742" width="1.1796875" style="162" customWidth="1"/>
    <col min="10743" max="10743" width="5.1796875" style="162" customWidth="1"/>
    <col min="10744" max="10744" width="3.26953125" style="162" customWidth="1"/>
    <col min="10745" max="10745" width="1.26953125" style="162" customWidth="1"/>
    <col min="10746" max="10746" width="2.26953125" style="162" customWidth="1"/>
    <col min="10747" max="10748" width="1.26953125" style="162" customWidth="1"/>
    <col min="10749" max="10749" width="11.81640625" style="162" customWidth="1"/>
    <col min="10750" max="10750" width="1.81640625" style="162" customWidth="1"/>
    <col min="10751" max="10751" width="2" style="162" customWidth="1"/>
    <col min="10752" max="10979" width="6.81640625" style="162" customWidth="1"/>
    <col min="10980" max="10981" width="1.1796875" style="162" customWidth="1"/>
    <col min="10982" max="10982" width="1.26953125" style="162" customWidth="1"/>
    <col min="10983" max="10983" width="7.26953125" style="162" customWidth="1"/>
    <col min="10984" max="10984" width="4.1796875" style="162" customWidth="1"/>
    <col min="10985" max="10985" width="2.54296875" style="162" customWidth="1"/>
    <col min="10986" max="10986" width="2.453125" style="162" customWidth="1"/>
    <col min="10987" max="10987" width="1.26953125" style="162" customWidth="1"/>
    <col min="10988" max="10988" width="1.81640625" style="162" customWidth="1"/>
    <col min="10989" max="10989" width="3.26953125" style="162" customWidth="1"/>
    <col min="10990" max="10990" width="10" style="162" customWidth="1"/>
    <col min="10991" max="10991" width="15.453125" style="162" customWidth="1"/>
    <col min="10992" max="10992" width="3" style="162" customWidth="1"/>
    <col min="10993" max="10993" width="2.26953125" style="162" customWidth="1"/>
    <col min="10994" max="10994" width="8.1796875" style="162" customWidth="1"/>
    <col min="10995" max="10995" width="2.453125" style="162" customWidth="1"/>
    <col min="10996" max="10996" width="3.54296875" style="162" customWidth="1"/>
    <col min="10997" max="10997" width="5.81640625" style="162" customWidth="1"/>
    <col min="10998" max="10998" width="1.1796875" style="162" customWidth="1"/>
    <col min="10999" max="10999" width="5.1796875" style="162" customWidth="1"/>
    <col min="11000" max="11000" width="3.26953125" style="162" customWidth="1"/>
    <col min="11001" max="11001" width="1.26953125" style="162" customWidth="1"/>
    <col min="11002" max="11002" width="2.26953125" style="162" customWidth="1"/>
    <col min="11003" max="11004" width="1.26953125" style="162" customWidth="1"/>
    <col min="11005" max="11005" width="11.81640625" style="162" customWidth="1"/>
    <col min="11006" max="11006" width="1.81640625" style="162" customWidth="1"/>
    <col min="11007" max="11007" width="2" style="162" customWidth="1"/>
    <col min="11008" max="11235" width="6.81640625" style="162" customWidth="1"/>
    <col min="11236" max="11237" width="1.1796875" style="162" customWidth="1"/>
    <col min="11238" max="11238" width="1.26953125" style="162" customWidth="1"/>
    <col min="11239" max="11239" width="7.26953125" style="162" customWidth="1"/>
    <col min="11240" max="11240" width="4.1796875" style="162" customWidth="1"/>
    <col min="11241" max="11241" width="2.54296875" style="162" customWidth="1"/>
    <col min="11242" max="11242" width="2.453125" style="162" customWidth="1"/>
    <col min="11243" max="11243" width="1.26953125" style="162" customWidth="1"/>
    <col min="11244" max="11244" width="1.81640625" style="162" customWidth="1"/>
    <col min="11245" max="11245" width="3.26953125" style="162" customWidth="1"/>
    <col min="11246" max="11246" width="10" style="162" customWidth="1"/>
    <col min="11247" max="11247" width="15.453125" style="162" customWidth="1"/>
    <col min="11248" max="11248" width="3" style="162" customWidth="1"/>
    <col min="11249" max="11249" width="2.26953125" style="162" customWidth="1"/>
    <col min="11250" max="11250" width="8.1796875" style="162" customWidth="1"/>
    <col min="11251" max="11251" width="2.453125" style="162" customWidth="1"/>
    <col min="11252" max="11252" width="3.54296875" style="162" customWidth="1"/>
    <col min="11253" max="11253" width="5.81640625" style="162" customWidth="1"/>
    <col min="11254" max="11254" width="1.1796875" style="162" customWidth="1"/>
    <col min="11255" max="11255" width="5.1796875" style="162" customWidth="1"/>
    <col min="11256" max="11256" width="3.26953125" style="162" customWidth="1"/>
    <col min="11257" max="11257" width="1.26953125" style="162" customWidth="1"/>
    <col min="11258" max="11258" width="2.26953125" style="162" customWidth="1"/>
    <col min="11259" max="11260" width="1.26953125" style="162" customWidth="1"/>
    <col min="11261" max="11261" width="11.81640625" style="162" customWidth="1"/>
    <col min="11262" max="11262" width="1.81640625" style="162" customWidth="1"/>
    <col min="11263" max="11263" width="2" style="162" customWidth="1"/>
    <col min="11264" max="11491" width="6.81640625" style="162" customWidth="1"/>
    <col min="11492" max="11493" width="1.1796875" style="162" customWidth="1"/>
    <col min="11494" max="11494" width="1.26953125" style="162" customWidth="1"/>
    <col min="11495" max="11495" width="7.26953125" style="162" customWidth="1"/>
    <col min="11496" max="11496" width="4.1796875" style="162" customWidth="1"/>
    <col min="11497" max="11497" width="2.54296875" style="162" customWidth="1"/>
    <col min="11498" max="11498" width="2.453125" style="162" customWidth="1"/>
    <col min="11499" max="11499" width="1.26953125" style="162" customWidth="1"/>
    <col min="11500" max="11500" width="1.81640625" style="162" customWidth="1"/>
    <col min="11501" max="11501" width="3.26953125" style="162" customWidth="1"/>
    <col min="11502" max="11502" width="10" style="162" customWidth="1"/>
    <col min="11503" max="11503" width="15.453125" style="162" customWidth="1"/>
    <col min="11504" max="11504" width="3" style="162" customWidth="1"/>
    <col min="11505" max="11505" width="2.26953125" style="162" customWidth="1"/>
    <col min="11506" max="11506" width="8.1796875" style="162" customWidth="1"/>
    <col min="11507" max="11507" width="2.453125" style="162" customWidth="1"/>
    <col min="11508" max="11508" width="3.54296875" style="162" customWidth="1"/>
    <col min="11509" max="11509" width="5.81640625" style="162" customWidth="1"/>
    <col min="11510" max="11510" width="1.1796875" style="162" customWidth="1"/>
    <col min="11511" max="11511" width="5.1796875" style="162" customWidth="1"/>
    <col min="11512" max="11512" width="3.26953125" style="162" customWidth="1"/>
    <col min="11513" max="11513" width="1.26953125" style="162" customWidth="1"/>
    <col min="11514" max="11514" width="2.26953125" style="162" customWidth="1"/>
    <col min="11515" max="11516" width="1.26953125" style="162" customWidth="1"/>
    <col min="11517" max="11517" width="11.81640625" style="162" customWidth="1"/>
    <col min="11518" max="11518" width="1.81640625" style="162" customWidth="1"/>
    <col min="11519" max="11519" width="2" style="162" customWidth="1"/>
    <col min="11520" max="11747" width="6.81640625" style="162" customWidth="1"/>
    <col min="11748" max="11749" width="1.1796875" style="162" customWidth="1"/>
    <col min="11750" max="11750" width="1.26953125" style="162" customWidth="1"/>
    <col min="11751" max="11751" width="7.26953125" style="162" customWidth="1"/>
    <col min="11752" max="11752" width="4.1796875" style="162" customWidth="1"/>
    <col min="11753" max="11753" width="2.54296875" style="162" customWidth="1"/>
    <col min="11754" max="11754" width="2.453125" style="162" customWidth="1"/>
    <col min="11755" max="11755" width="1.26953125" style="162" customWidth="1"/>
    <col min="11756" max="11756" width="1.81640625" style="162" customWidth="1"/>
    <col min="11757" max="11757" width="3.26953125" style="162" customWidth="1"/>
    <col min="11758" max="11758" width="10" style="162" customWidth="1"/>
    <col min="11759" max="11759" width="15.453125" style="162" customWidth="1"/>
    <col min="11760" max="11760" width="3" style="162" customWidth="1"/>
    <col min="11761" max="11761" width="2.26953125" style="162" customWidth="1"/>
    <col min="11762" max="11762" width="8.1796875" style="162" customWidth="1"/>
    <col min="11763" max="11763" width="2.453125" style="162" customWidth="1"/>
    <col min="11764" max="11764" width="3.54296875" style="162" customWidth="1"/>
    <col min="11765" max="11765" width="5.81640625" style="162" customWidth="1"/>
    <col min="11766" max="11766" width="1.1796875" style="162" customWidth="1"/>
    <col min="11767" max="11767" width="5.1796875" style="162" customWidth="1"/>
    <col min="11768" max="11768" width="3.26953125" style="162" customWidth="1"/>
    <col min="11769" max="11769" width="1.26953125" style="162" customWidth="1"/>
    <col min="11770" max="11770" width="2.26953125" style="162" customWidth="1"/>
    <col min="11771" max="11772" width="1.26953125" style="162" customWidth="1"/>
    <col min="11773" max="11773" width="11.81640625" style="162" customWidth="1"/>
    <col min="11774" max="11774" width="1.81640625" style="162" customWidth="1"/>
    <col min="11775" max="11775" width="2" style="162" customWidth="1"/>
    <col min="11776" max="12003" width="6.81640625" style="162" customWidth="1"/>
    <col min="12004" max="12005" width="1.1796875" style="162" customWidth="1"/>
    <col min="12006" max="12006" width="1.26953125" style="162" customWidth="1"/>
    <col min="12007" max="12007" width="7.26953125" style="162" customWidth="1"/>
    <col min="12008" max="12008" width="4.1796875" style="162" customWidth="1"/>
    <col min="12009" max="12009" width="2.54296875" style="162" customWidth="1"/>
    <col min="12010" max="12010" width="2.453125" style="162" customWidth="1"/>
    <col min="12011" max="12011" width="1.26953125" style="162" customWidth="1"/>
    <col min="12012" max="12012" width="1.81640625" style="162" customWidth="1"/>
    <col min="12013" max="12013" width="3.26953125" style="162" customWidth="1"/>
    <col min="12014" max="12014" width="10" style="162" customWidth="1"/>
    <col min="12015" max="12015" width="15.453125" style="162" customWidth="1"/>
    <col min="12016" max="12016" width="3" style="162" customWidth="1"/>
    <col min="12017" max="12017" width="2.26953125" style="162" customWidth="1"/>
    <col min="12018" max="12018" width="8.1796875" style="162" customWidth="1"/>
    <col min="12019" max="12019" width="2.453125" style="162" customWidth="1"/>
    <col min="12020" max="12020" width="3.54296875" style="162" customWidth="1"/>
    <col min="12021" max="12021" width="5.81640625" style="162" customWidth="1"/>
    <col min="12022" max="12022" width="1.1796875" style="162" customWidth="1"/>
    <col min="12023" max="12023" width="5.1796875" style="162" customWidth="1"/>
    <col min="12024" max="12024" width="3.26953125" style="162" customWidth="1"/>
    <col min="12025" max="12025" width="1.26953125" style="162" customWidth="1"/>
    <col min="12026" max="12026" width="2.26953125" style="162" customWidth="1"/>
    <col min="12027" max="12028" width="1.26953125" style="162" customWidth="1"/>
    <col min="12029" max="12029" width="11.81640625" style="162" customWidth="1"/>
    <col min="12030" max="12030" width="1.81640625" style="162" customWidth="1"/>
    <col min="12031" max="12031" width="2" style="162" customWidth="1"/>
    <col min="12032" max="12259" width="6.81640625" style="162" customWidth="1"/>
    <col min="12260" max="12261" width="1.1796875" style="162" customWidth="1"/>
    <col min="12262" max="12262" width="1.26953125" style="162" customWidth="1"/>
    <col min="12263" max="12263" width="7.26953125" style="162" customWidth="1"/>
    <col min="12264" max="12264" width="4.1796875" style="162" customWidth="1"/>
    <col min="12265" max="12265" width="2.54296875" style="162" customWidth="1"/>
    <col min="12266" max="12266" width="2.453125" style="162" customWidth="1"/>
    <col min="12267" max="12267" width="1.26953125" style="162" customWidth="1"/>
    <col min="12268" max="12268" width="1.81640625" style="162" customWidth="1"/>
    <col min="12269" max="12269" width="3.26953125" style="162" customWidth="1"/>
    <col min="12270" max="12270" width="10" style="162" customWidth="1"/>
    <col min="12271" max="12271" width="15.453125" style="162" customWidth="1"/>
    <col min="12272" max="12272" width="3" style="162" customWidth="1"/>
    <col min="12273" max="12273" width="2.26953125" style="162" customWidth="1"/>
    <col min="12274" max="12274" width="8.1796875" style="162" customWidth="1"/>
    <col min="12275" max="12275" width="2.453125" style="162" customWidth="1"/>
    <col min="12276" max="12276" width="3.54296875" style="162" customWidth="1"/>
    <col min="12277" max="12277" width="5.81640625" style="162" customWidth="1"/>
    <col min="12278" max="12278" width="1.1796875" style="162" customWidth="1"/>
    <col min="12279" max="12279" width="5.1796875" style="162" customWidth="1"/>
    <col min="12280" max="12280" width="3.26953125" style="162" customWidth="1"/>
    <col min="12281" max="12281" width="1.26953125" style="162" customWidth="1"/>
    <col min="12282" max="12282" width="2.26953125" style="162" customWidth="1"/>
    <col min="12283" max="12284" width="1.26953125" style="162" customWidth="1"/>
    <col min="12285" max="12285" width="11.81640625" style="162" customWidth="1"/>
    <col min="12286" max="12286" width="1.81640625" style="162" customWidth="1"/>
    <col min="12287" max="12287" width="2" style="162" customWidth="1"/>
    <col min="12288" max="12515" width="6.81640625" style="162" customWidth="1"/>
    <col min="12516" max="12517" width="1.1796875" style="162" customWidth="1"/>
    <col min="12518" max="12518" width="1.26953125" style="162" customWidth="1"/>
    <col min="12519" max="12519" width="7.26953125" style="162" customWidth="1"/>
    <col min="12520" max="12520" width="4.1796875" style="162" customWidth="1"/>
    <col min="12521" max="12521" width="2.54296875" style="162" customWidth="1"/>
    <col min="12522" max="12522" width="2.453125" style="162" customWidth="1"/>
    <col min="12523" max="12523" width="1.26953125" style="162" customWidth="1"/>
    <col min="12524" max="12524" width="1.81640625" style="162" customWidth="1"/>
    <col min="12525" max="12525" width="3.26953125" style="162" customWidth="1"/>
    <col min="12526" max="12526" width="10" style="162" customWidth="1"/>
    <col min="12527" max="12527" width="15.453125" style="162" customWidth="1"/>
    <col min="12528" max="12528" width="3" style="162" customWidth="1"/>
    <col min="12529" max="12529" width="2.26953125" style="162" customWidth="1"/>
    <col min="12530" max="12530" width="8.1796875" style="162" customWidth="1"/>
    <col min="12531" max="12531" width="2.453125" style="162" customWidth="1"/>
    <col min="12532" max="12532" width="3.54296875" style="162" customWidth="1"/>
    <col min="12533" max="12533" width="5.81640625" style="162" customWidth="1"/>
    <col min="12534" max="12534" width="1.1796875" style="162" customWidth="1"/>
    <col min="12535" max="12535" width="5.1796875" style="162" customWidth="1"/>
    <col min="12536" max="12536" width="3.26953125" style="162" customWidth="1"/>
    <col min="12537" max="12537" width="1.26953125" style="162" customWidth="1"/>
    <col min="12538" max="12538" width="2.26953125" style="162" customWidth="1"/>
    <col min="12539" max="12540" width="1.26953125" style="162" customWidth="1"/>
    <col min="12541" max="12541" width="11.81640625" style="162" customWidth="1"/>
    <col min="12542" max="12542" width="1.81640625" style="162" customWidth="1"/>
    <col min="12543" max="12543" width="2" style="162" customWidth="1"/>
    <col min="12544" max="12771" width="6.81640625" style="162" customWidth="1"/>
    <col min="12772" max="12773" width="1.1796875" style="162" customWidth="1"/>
    <col min="12774" max="12774" width="1.26953125" style="162" customWidth="1"/>
    <col min="12775" max="12775" width="7.26953125" style="162" customWidth="1"/>
    <col min="12776" max="12776" width="4.1796875" style="162" customWidth="1"/>
    <col min="12777" max="12777" width="2.54296875" style="162" customWidth="1"/>
    <col min="12778" max="12778" width="2.453125" style="162" customWidth="1"/>
    <col min="12779" max="12779" width="1.26953125" style="162" customWidth="1"/>
    <col min="12780" max="12780" width="1.81640625" style="162" customWidth="1"/>
    <col min="12781" max="12781" width="3.26953125" style="162" customWidth="1"/>
    <col min="12782" max="12782" width="10" style="162" customWidth="1"/>
    <col min="12783" max="12783" width="15.453125" style="162" customWidth="1"/>
    <col min="12784" max="12784" width="3" style="162" customWidth="1"/>
    <col min="12785" max="12785" width="2.26953125" style="162" customWidth="1"/>
    <col min="12786" max="12786" width="8.1796875" style="162" customWidth="1"/>
    <col min="12787" max="12787" width="2.453125" style="162" customWidth="1"/>
    <col min="12788" max="12788" width="3.54296875" style="162" customWidth="1"/>
    <col min="12789" max="12789" width="5.81640625" style="162" customWidth="1"/>
    <col min="12790" max="12790" width="1.1796875" style="162" customWidth="1"/>
    <col min="12791" max="12791" width="5.1796875" style="162" customWidth="1"/>
    <col min="12792" max="12792" width="3.26953125" style="162" customWidth="1"/>
    <col min="12793" max="12793" width="1.26953125" style="162" customWidth="1"/>
    <col min="12794" max="12794" width="2.26953125" style="162" customWidth="1"/>
    <col min="12795" max="12796" width="1.26953125" style="162" customWidth="1"/>
    <col min="12797" max="12797" width="11.81640625" style="162" customWidth="1"/>
    <col min="12798" max="12798" width="1.81640625" style="162" customWidth="1"/>
    <col min="12799" max="12799" width="2" style="162" customWidth="1"/>
    <col min="12800" max="13027" width="6.81640625" style="162" customWidth="1"/>
    <col min="13028" max="13029" width="1.1796875" style="162" customWidth="1"/>
    <col min="13030" max="13030" width="1.26953125" style="162" customWidth="1"/>
    <col min="13031" max="13031" width="7.26953125" style="162" customWidth="1"/>
    <col min="13032" max="13032" width="4.1796875" style="162" customWidth="1"/>
    <col min="13033" max="13033" width="2.54296875" style="162" customWidth="1"/>
    <col min="13034" max="13034" width="2.453125" style="162" customWidth="1"/>
    <col min="13035" max="13035" width="1.26953125" style="162" customWidth="1"/>
    <col min="13036" max="13036" width="1.81640625" style="162" customWidth="1"/>
    <col min="13037" max="13037" width="3.26953125" style="162" customWidth="1"/>
    <col min="13038" max="13038" width="10" style="162" customWidth="1"/>
    <col min="13039" max="13039" width="15.453125" style="162" customWidth="1"/>
    <col min="13040" max="13040" width="3" style="162" customWidth="1"/>
    <col min="13041" max="13041" width="2.26953125" style="162" customWidth="1"/>
    <col min="13042" max="13042" width="8.1796875" style="162" customWidth="1"/>
    <col min="13043" max="13043" width="2.453125" style="162" customWidth="1"/>
    <col min="13044" max="13044" width="3.54296875" style="162" customWidth="1"/>
    <col min="13045" max="13045" width="5.81640625" style="162" customWidth="1"/>
    <col min="13046" max="13046" width="1.1796875" style="162" customWidth="1"/>
    <col min="13047" max="13047" width="5.1796875" style="162" customWidth="1"/>
    <col min="13048" max="13048" width="3.26953125" style="162" customWidth="1"/>
    <col min="13049" max="13049" width="1.26953125" style="162" customWidth="1"/>
    <col min="13050" max="13050" width="2.26953125" style="162" customWidth="1"/>
    <col min="13051" max="13052" width="1.26953125" style="162" customWidth="1"/>
    <col min="13053" max="13053" width="11.81640625" style="162" customWidth="1"/>
    <col min="13054" max="13054" width="1.81640625" style="162" customWidth="1"/>
    <col min="13055" max="13055" width="2" style="162" customWidth="1"/>
    <col min="13056" max="13283" width="6.81640625" style="162" customWidth="1"/>
    <col min="13284" max="13285" width="1.1796875" style="162" customWidth="1"/>
    <col min="13286" max="13286" width="1.26953125" style="162" customWidth="1"/>
    <col min="13287" max="13287" width="7.26953125" style="162" customWidth="1"/>
    <col min="13288" max="13288" width="4.1796875" style="162" customWidth="1"/>
    <col min="13289" max="13289" width="2.54296875" style="162" customWidth="1"/>
    <col min="13290" max="13290" width="2.453125" style="162" customWidth="1"/>
    <col min="13291" max="13291" width="1.26953125" style="162" customWidth="1"/>
    <col min="13292" max="13292" width="1.81640625" style="162" customWidth="1"/>
    <col min="13293" max="13293" width="3.26953125" style="162" customWidth="1"/>
    <col min="13294" max="13294" width="10" style="162" customWidth="1"/>
    <col min="13295" max="13295" width="15.453125" style="162" customWidth="1"/>
    <col min="13296" max="13296" width="3" style="162" customWidth="1"/>
    <col min="13297" max="13297" width="2.26953125" style="162" customWidth="1"/>
    <col min="13298" max="13298" width="8.1796875" style="162" customWidth="1"/>
    <col min="13299" max="13299" width="2.453125" style="162" customWidth="1"/>
    <col min="13300" max="13300" width="3.54296875" style="162" customWidth="1"/>
    <col min="13301" max="13301" width="5.81640625" style="162" customWidth="1"/>
    <col min="13302" max="13302" width="1.1796875" style="162" customWidth="1"/>
    <col min="13303" max="13303" width="5.1796875" style="162" customWidth="1"/>
    <col min="13304" max="13304" width="3.26953125" style="162" customWidth="1"/>
    <col min="13305" max="13305" width="1.26953125" style="162" customWidth="1"/>
    <col min="13306" max="13306" width="2.26953125" style="162" customWidth="1"/>
    <col min="13307" max="13308" width="1.26953125" style="162" customWidth="1"/>
    <col min="13309" max="13309" width="11.81640625" style="162" customWidth="1"/>
    <col min="13310" max="13310" width="1.81640625" style="162" customWidth="1"/>
    <col min="13311" max="13311" width="2" style="162" customWidth="1"/>
    <col min="13312" max="13539" width="6.81640625" style="162" customWidth="1"/>
    <col min="13540" max="13541" width="1.1796875" style="162" customWidth="1"/>
    <col min="13542" max="13542" width="1.26953125" style="162" customWidth="1"/>
    <col min="13543" max="13543" width="7.26953125" style="162" customWidth="1"/>
    <col min="13544" max="13544" width="4.1796875" style="162" customWidth="1"/>
    <col min="13545" max="13545" width="2.54296875" style="162" customWidth="1"/>
    <col min="13546" max="13546" width="2.453125" style="162" customWidth="1"/>
    <col min="13547" max="13547" width="1.26953125" style="162" customWidth="1"/>
    <col min="13548" max="13548" width="1.81640625" style="162" customWidth="1"/>
    <col min="13549" max="13549" width="3.26953125" style="162" customWidth="1"/>
    <col min="13550" max="13550" width="10" style="162" customWidth="1"/>
    <col min="13551" max="13551" width="15.453125" style="162" customWidth="1"/>
    <col min="13552" max="13552" width="3" style="162" customWidth="1"/>
    <col min="13553" max="13553" width="2.26953125" style="162" customWidth="1"/>
    <col min="13554" max="13554" width="8.1796875" style="162" customWidth="1"/>
    <col min="13555" max="13555" width="2.453125" style="162" customWidth="1"/>
    <col min="13556" max="13556" width="3.54296875" style="162" customWidth="1"/>
    <col min="13557" max="13557" width="5.81640625" style="162" customWidth="1"/>
    <col min="13558" max="13558" width="1.1796875" style="162" customWidth="1"/>
    <col min="13559" max="13559" width="5.1796875" style="162" customWidth="1"/>
    <col min="13560" max="13560" width="3.26953125" style="162" customWidth="1"/>
    <col min="13561" max="13561" width="1.26953125" style="162" customWidth="1"/>
    <col min="13562" max="13562" width="2.26953125" style="162" customWidth="1"/>
    <col min="13563" max="13564" width="1.26953125" style="162" customWidth="1"/>
    <col min="13565" max="13565" width="11.81640625" style="162" customWidth="1"/>
    <col min="13566" max="13566" width="1.81640625" style="162" customWidth="1"/>
    <col min="13567" max="13567" width="2" style="162" customWidth="1"/>
    <col min="13568" max="13795" width="6.81640625" style="162" customWidth="1"/>
    <col min="13796" max="13797" width="1.1796875" style="162" customWidth="1"/>
    <col min="13798" max="13798" width="1.26953125" style="162" customWidth="1"/>
    <col min="13799" max="13799" width="7.26953125" style="162" customWidth="1"/>
    <col min="13800" max="13800" width="4.1796875" style="162" customWidth="1"/>
    <col min="13801" max="13801" width="2.54296875" style="162" customWidth="1"/>
    <col min="13802" max="13802" width="2.453125" style="162" customWidth="1"/>
    <col min="13803" max="13803" width="1.26953125" style="162" customWidth="1"/>
    <col min="13804" max="13804" width="1.81640625" style="162" customWidth="1"/>
    <col min="13805" max="13805" width="3.26953125" style="162" customWidth="1"/>
    <col min="13806" max="13806" width="10" style="162" customWidth="1"/>
    <col min="13807" max="13807" width="15.453125" style="162" customWidth="1"/>
    <col min="13808" max="13808" width="3" style="162" customWidth="1"/>
    <col min="13809" max="13809" width="2.26953125" style="162" customWidth="1"/>
    <col min="13810" max="13810" width="8.1796875" style="162" customWidth="1"/>
    <col min="13811" max="13811" width="2.453125" style="162" customWidth="1"/>
    <col min="13812" max="13812" width="3.54296875" style="162" customWidth="1"/>
    <col min="13813" max="13813" width="5.81640625" style="162" customWidth="1"/>
    <col min="13814" max="13814" width="1.1796875" style="162" customWidth="1"/>
    <col min="13815" max="13815" width="5.1796875" style="162" customWidth="1"/>
    <col min="13816" max="13816" width="3.26953125" style="162" customWidth="1"/>
    <col min="13817" max="13817" width="1.26953125" style="162" customWidth="1"/>
    <col min="13818" max="13818" width="2.26953125" style="162" customWidth="1"/>
    <col min="13819" max="13820" width="1.26953125" style="162" customWidth="1"/>
    <col min="13821" max="13821" width="11.81640625" style="162" customWidth="1"/>
    <col min="13822" max="13822" width="1.81640625" style="162" customWidth="1"/>
    <col min="13823" max="13823" width="2" style="162" customWidth="1"/>
    <col min="13824" max="14051" width="6.81640625" style="162" customWidth="1"/>
    <col min="14052" max="14053" width="1.1796875" style="162" customWidth="1"/>
    <col min="14054" max="14054" width="1.26953125" style="162" customWidth="1"/>
    <col min="14055" max="14055" width="7.26953125" style="162" customWidth="1"/>
    <col min="14056" max="14056" width="4.1796875" style="162" customWidth="1"/>
    <col min="14057" max="14057" width="2.54296875" style="162" customWidth="1"/>
    <col min="14058" max="14058" width="2.453125" style="162" customWidth="1"/>
    <col min="14059" max="14059" width="1.26953125" style="162" customWidth="1"/>
    <col min="14060" max="14060" width="1.81640625" style="162" customWidth="1"/>
    <col min="14061" max="14061" width="3.26953125" style="162" customWidth="1"/>
    <col min="14062" max="14062" width="10" style="162" customWidth="1"/>
    <col min="14063" max="14063" width="15.453125" style="162" customWidth="1"/>
    <col min="14064" max="14064" width="3" style="162" customWidth="1"/>
    <col min="14065" max="14065" width="2.26953125" style="162" customWidth="1"/>
    <col min="14066" max="14066" width="8.1796875" style="162" customWidth="1"/>
    <col min="14067" max="14067" width="2.453125" style="162" customWidth="1"/>
    <col min="14068" max="14068" width="3.54296875" style="162" customWidth="1"/>
    <col min="14069" max="14069" width="5.81640625" style="162" customWidth="1"/>
    <col min="14070" max="14070" width="1.1796875" style="162" customWidth="1"/>
    <col min="14071" max="14071" width="5.1796875" style="162" customWidth="1"/>
    <col min="14072" max="14072" width="3.26953125" style="162" customWidth="1"/>
    <col min="14073" max="14073" width="1.26953125" style="162" customWidth="1"/>
    <col min="14074" max="14074" width="2.26953125" style="162" customWidth="1"/>
    <col min="14075" max="14076" width="1.26953125" style="162" customWidth="1"/>
    <col min="14077" max="14077" width="11.81640625" style="162" customWidth="1"/>
    <col min="14078" max="14078" width="1.81640625" style="162" customWidth="1"/>
    <col min="14079" max="14079" width="2" style="162" customWidth="1"/>
    <col min="14080" max="14307" width="6.81640625" style="162" customWidth="1"/>
    <col min="14308" max="14309" width="1.1796875" style="162" customWidth="1"/>
    <col min="14310" max="14310" width="1.26953125" style="162" customWidth="1"/>
    <col min="14311" max="14311" width="7.26953125" style="162" customWidth="1"/>
    <col min="14312" max="14312" width="4.1796875" style="162" customWidth="1"/>
    <col min="14313" max="14313" width="2.54296875" style="162" customWidth="1"/>
    <col min="14314" max="14314" width="2.453125" style="162" customWidth="1"/>
    <col min="14315" max="14315" width="1.26953125" style="162" customWidth="1"/>
    <col min="14316" max="14316" width="1.81640625" style="162" customWidth="1"/>
    <col min="14317" max="14317" width="3.26953125" style="162" customWidth="1"/>
    <col min="14318" max="14318" width="10" style="162" customWidth="1"/>
    <col min="14319" max="14319" width="15.453125" style="162" customWidth="1"/>
    <col min="14320" max="14320" width="3" style="162" customWidth="1"/>
    <col min="14321" max="14321" width="2.26953125" style="162" customWidth="1"/>
    <col min="14322" max="14322" width="8.1796875" style="162" customWidth="1"/>
    <col min="14323" max="14323" width="2.453125" style="162" customWidth="1"/>
    <col min="14324" max="14324" width="3.54296875" style="162" customWidth="1"/>
    <col min="14325" max="14325" width="5.81640625" style="162" customWidth="1"/>
    <col min="14326" max="14326" width="1.1796875" style="162" customWidth="1"/>
    <col min="14327" max="14327" width="5.1796875" style="162" customWidth="1"/>
    <col min="14328" max="14328" width="3.26953125" style="162" customWidth="1"/>
    <col min="14329" max="14329" width="1.26953125" style="162" customWidth="1"/>
    <col min="14330" max="14330" width="2.26953125" style="162" customWidth="1"/>
    <col min="14331" max="14332" width="1.26953125" style="162" customWidth="1"/>
    <col min="14333" max="14333" width="11.81640625" style="162" customWidth="1"/>
    <col min="14334" max="14334" width="1.81640625" style="162" customWidth="1"/>
    <col min="14335" max="14335" width="2" style="162" customWidth="1"/>
    <col min="14336" max="14563" width="6.81640625" style="162" customWidth="1"/>
    <col min="14564" max="14565" width="1.1796875" style="162" customWidth="1"/>
    <col min="14566" max="14566" width="1.26953125" style="162" customWidth="1"/>
    <col min="14567" max="14567" width="7.26953125" style="162" customWidth="1"/>
    <col min="14568" max="14568" width="4.1796875" style="162" customWidth="1"/>
    <col min="14569" max="14569" width="2.54296875" style="162" customWidth="1"/>
    <col min="14570" max="14570" width="2.453125" style="162" customWidth="1"/>
    <col min="14571" max="14571" width="1.26953125" style="162" customWidth="1"/>
    <col min="14572" max="14572" width="1.81640625" style="162" customWidth="1"/>
    <col min="14573" max="14573" width="3.26953125" style="162" customWidth="1"/>
    <col min="14574" max="14574" width="10" style="162" customWidth="1"/>
    <col min="14575" max="14575" width="15.453125" style="162" customWidth="1"/>
    <col min="14576" max="14576" width="3" style="162" customWidth="1"/>
    <col min="14577" max="14577" width="2.26953125" style="162" customWidth="1"/>
    <col min="14578" max="14578" width="8.1796875" style="162" customWidth="1"/>
    <col min="14579" max="14579" width="2.453125" style="162" customWidth="1"/>
    <col min="14580" max="14580" width="3.54296875" style="162" customWidth="1"/>
    <col min="14581" max="14581" width="5.81640625" style="162" customWidth="1"/>
    <col min="14582" max="14582" width="1.1796875" style="162" customWidth="1"/>
    <col min="14583" max="14583" width="5.1796875" style="162" customWidth="1"/>
    <col min="14584" max="14584" width="3.26953125" style="162" customWidth="1"/>
    <col min="14585" max="14585" width="1.26953125" style="162" customWidth="1"/>
    <col min="14586" max="14586" width="2.26953125" style="162" customWidth="1"/>
    <col min="14587" max="14588" width="1.26953125" style="162" customWidth="1"/>
    <col min="14589" max="14589" width="11.81640625" style="162" customWidth="1"/>
    <col min="14590" max="14590" width="1.81640625" style="162" customWidth="1"/>
    <col min="14591" max="14591" width="2" style="162" customWidth="1"/>
    <col min="14592" max="14819" width="6.81640625" style="162" customWidth="1"/>
    <col min="14820" max="14821" width="1.1796875" style="162" customWidth="1"/>
    <col min="14822" max="14822" width="1.26953125" style="162" customWidth="1"/>
    <col min="14823" max="14823" width="7.26953125" style="162" customWidth="1"/>
    <col min="14824" max="14824" width="4.1796875" style="162" customWidth="1"/>
    <col min="14825" max="14825" width="2.54296875" style="162" customWidth="1"/>
    <col min="14826" max="14826" width="2.453125" style="162" customWidth="1"/>
    <col min="14827" max="14827" width="1.26953125" style="162" customWidth="1"/>
    <col min="14828" max="14828" width="1.81640625" style="162" customWidth="1"/>
    <col min="14829" max="14829" width="3.26953125" style="162" customWidth="1"/>
    <col min="14830" max="14830" width="10" style="162" customWidth="1"/>
    <col min="14831" max="14831" width="15.453125" style="162" customWidth="1"/>
    <col min="14832" max="14832" width="3" style="162" customWidth="1"/>
    <col min="14833" max="14833" width="2.26953125" style="162" customWidth="1"/>
    <col min="14834" max="14834" width="8.1796875" style="162" customWidth="1"/>
    <col min="14835" max="14835" width="2.453125" style="162" customWidth="1"/>
    <col min="14836" max="14836" width="3.54296875" style="162" customWidth="1"/>
    <col min="14837" max="14837" width="5.81640625" style="162" customWidth="1"/>
    <col min="14838" max="14838" width="1.1796875" style="162" customWidth="1"/>
    <col min="14839" max="14839" width="5.1796875" style="162" customWidth="1"/>
    <col min="14840" max="14840" width="3.26953125" style="162" customWidth="1"/>
    <col min="14841" max="14841" width="1.26953125" style="162" customWidth="1"/>
    <col min="14842" max="14842" width="2.26953125" style="162" customWidth="1"/>
    <col min="14843" max="14844" width="1.26953125" style="162" customWidth="1"/>
    <col min="14845" max="14845" width="11.81640625" style="162" customWidth="1"/>
    <col min="14846" max="14846" width="1.81640625" style="162" customWidth="1"/>
    <col min="14847" max="14847" width="2" style="162" customWidth="1"/>
    <col min="14848" max="15075" width="6.81640625" style="162" customWidth="1"/>
    <col min="15076" max="15077" width="1.1796875" style="162" customWidth="1"/>
    <col min="15078" max="15078" width="1.26953125" style="162" customWidth="1"/>
    <col min="15079" max="15079" width="7.26953125" style="162" customWidth="1"/>
    <col min="15080" max="15080" width="4.1796875" style="162" customWidth="1"/>
    <col min="15081" max="15081" width="2.54296875" style="162" customWidth="1"/>
    <col min="15082" max="15082" width="2.453125" style="162" customWidth="1"/>
    <col min="15083" max="15083" width="1.26953125" style="162" customWidth="1"/>
    <col min="15084" max="15084" width="1.81640625" style="162" customWidth="1"/>
    <col min="15085" max="15085" width="3.26953125" style="162" customWidth="1"/>
    <col min="15086" max="15086" width="10" style="162" customWidth="1"/>
    <col min="15087" max="15087" width="15.453125" style="162" customWidth="1"/>
    <col min="15088" max="15088" width="3" style="162" customWidth="1"/>
    <col min="15089" max="15089" width="2.26953125" style="162" customWidth="1"/>
    <col min="15090" max="15090" width="8.1796875" style="162" customWidth="1"/>
    <col min="15091" max="15091" width="2.453125" style="162" customWidth="1"/>
    <col min="15092" max="15092" width="3.54296875" style="162" customWidth="1"/>
    <col min="15093" max="15093" width="5.81640625" style="162" customWidth="1"/>
    <col min="15094" max="15094" width="1.1796875" style="162" customWidth="1"/>
    <col min="15095" max="15095" width="5.1796875" style="162" customWidth="1"/>
    <col min="15096" max="15096" width="3.26953125" style="162" customWidth="1"/>
    <col min="15097" max="15097" width="1.26953125" style="162" customWidth="1"/>
    <col min="15098" max="15098" width="2.26953125" style="162" customWidth="1"/>
    <col min="15099" max="15100" width="1.26953125" style="162" customWidth="1"/>
    <col min="15101" max="15101" width="11.81640625" style="162" customWidth="1"/>
    <col min="15102" max="15102" width="1.81640625" style="162" customWidth="1"/>
    <col min="15103" max="15103" width="2" style="162" customWidth="1"/>
    <col min="15104" max="15331" width="6.81640625" style="162" customWidth="1"/>
    <col min="15332" max="15333" width="1.1796875" style="162" customWidth="1"/>
    <col min="15334" max="15334" width="1.26953125" style="162" customWidth="1"/>
    <col min="15335" max="15335" width="7.26953125" style="162" customWidth="1"/>
    <col min="15336" max="15336" width="4.1796875" style="162" customWidth="1"/>
    <col min="15337" max="15337" width="2.54296875" style="162" customWidth="1"/>
    <col min="15338" max="15338" width="2.453125" style="162" customWidth="1"/>
    <col min="15339" max="15339" width="1.26953125" style="162" customWidth="1"/>
    <col min="15340" max="15340" width="1.81640625" style="162" customWidth="1"/>
    <col min="15341" max="15341" width="3.26953125" style="162" customWidth="1"/>
    <col min="15342" max="15342" width="10" style="162" customWidth="1"/>
    <col min="15343" max="15343" width="15.453125" style="162" customWidth="1"/>
    <col min="15344" max="15344" width="3" style="162" customWidth="1"/>
    <col min="15345" max="15345" width="2.26953125" style="162" customWidth="1"/>
    <col min="15346" max="15346" width="8.1796875" style="162" customWidth="1"/>
    <col min="15347" max="15347" width="2.453125" style="162" customWidth="1"/>
    <col min="15348" max="15348" width="3.54296875" style="162" customWidth="1"/>
    <col min="15349" max="15349" width="5.81640625" style="162" customWidth="1"/>
    <col min="15350" max="15350" width="1.1796875" style="162" customWidth="1"/>
    <col min="15351" max="15351" width="5.1796875" style="162" customWidth="1"/>
    <col min="15352" max="15352" width="3.26953125" style="162" customWidth="1"/>
    <col min="15353" max="15353" width="1.26953125" style="162" customWidth="1"/>
    <col min="15354" max="15354" width="2.26953125" style="162" customWidth="1"/>
    <col min="15355" max="15356" width="1.26953125" style="162" customWidth="1"/>
    <col min="15357" max="15357" width="11.81640625" style="162" customWidth="1"/>
    <col min="15358" max="15358" width="1.81640625" style="162" customWidth="1"/>
    <col min="15359" max="15359" width="2" style="162" customWidth="1"/>
    <col min="15360" max="15587" width="6.81640625" style="162" customWidth="1"/>
    <col min="15588" max="15589" width="1.1796875" style="162" customWidth="1"/>
    <col min="15590" max="15590" width="1.26953125" style="162" customWidth="1"/>
    <col min="15591" max="15591" width="7.26953125" style="162" customWidth="1"/>
    <col min="15592" max="15592" width="4.1796875" style="162" customWidth="1"/>
    <col min="15593" max="15593" width="2.54296875" style="162" customWidth="1"/>
    <col min="15594" max="15594" width="2.453125" style="162" customWidth="1"/>
    <col min="15595" max="15595" width="1.26953125" style="162" customWidth="1"/>
    <col min="15596" max="15596" width="1.81640625" style="162" customWidth="1"/>
    <col min="15597" max="15597" width="3.26953125" style="162" customWidth="1"/>
    <col min="15598" max="15598" width="10" style="162" customWidth="1"/>
    <col min="15599" max="15599" width="15.453125" style="162" customWidth="1"/>
    <col min="15600" max="15600" width="3" style="162" customWidth="1"/>
    <col min="15601" max="15601" width="2.26953125" style="162" customWidth="1"/>
    <col min="15602" max="15602" width="8.1796875" style="162" customWidth="1"/>
    <col min="15603" max="15603" width="2.453125" style="162" customWidth="1"/>
    <col min="15604" max="15604" width="3.54296875" style="162" customWidth="1"/>
    <col min="15605" max="15605" width="5.81640625" style="162" customWidth="1"/>
    <col min="15606" max="15606" width="1.1796875" style="162" customWidth="1"/>
    <col min="15607" max="15607" width="5.1796875" style="162" customWidth="1"/>
    <col min="15608" max="15608" width="3.26953125" style="162" customWidth="1"/>
    <col min="15609" max="15609" width="1.26953125" style="162" customWidth="1"/>
    <col min="15610" max="15610" width="2.26953125" style="162" customWidth="1"/>
    <col min="15611" max="15612" width="1.26953125" style="162" customWidth="1"/>
    <col min="15613" max="15613" width="11.81640625" style="162" customWidth="1"/>
    <col min="15614" max="15614" width="1.81640625" style="162" customWidth="1"/>
    <col min="15615" max="15615" width="2" style="162" customWidth="1"/>
    <col min="15616" max="15843" width="6.81640625" style="162" customWidth="1"/>
    <col min="15844" max="15845" width="1.1796875" style="162" customWidth="1"/>
    <col min="15846" max="15846" width="1.26953125" style="162" customWidth="1"/>
    <col min="15847" max="15847" width="7.26953125" style="162" customWidth="1"/>
    <col min="15848" max="15848" width="4.1796875" style="162" customWidth="1"/>
    <col min="15849" max="15849" width="2.54296875" style="162" customWidth="1"/>
    <col min="15850" max="15850" width="2.453125" style="162" customWidth="1"/>
    <col min="15851" max="15851" width="1.26953125" style="162" customWidth="1"/>
    <col min="15852" max="15852" width="1.81640625" style="162" customWidth="1"/>
    <col min="15853" max="15853" width="3.26953125" style="162" customWidth="1"/>
    <col min="15854" max="15854" width="10" style="162" customWidth="1"/>
    <col min="15855" max="15855" width="15.453125" style="162" customWidth="1"/>
    <col min="15856" max="15856" width="3" style="162" customWidth="1"/>
    <col min="15857" max="15857" width="2.26953125" style="162" customWidth="1"/>
    <col min="15858" max="15858" width="8.1796875" style="162" customWidth="1"/>
    <col min="15859" max="15859" width="2.453125" style="162" customWidth="1"/>
    <col min="15860" max="15860" width="3.54296875" style="162" customWidth="1"/>
    <col min="15861" max="15861" width="5.81640625" style="162" customWidth="1"/>
    <col min="15862" max="15862" width="1.1796875" style="162" customWidth="1"/>
    <col min="15863" max="15863" width="5.1796875" style="162" customWidth="1"/>
    <col min="15864" max="15864" width="3.26953125" style="162" customWidth="1"/>
    <col min="15865" max="15865" width="1.26953125" style="162" customWidth="1"/>
    <col min="15866" max="15866" width="2.26953125" style="162" customWidth="1"/>
    <col min="15867" max="15868" width="1.26953125" style="162" customWidth="1"/>
    <col min="15869" max="15869" width="11.81640625" style="162" customWidth="1"/>
    <col min="15870" max="15870" width="1.81640625" style="162" customWidth="1"/>
    <col min="15871" max="15871" width="2" style="162" customWidth="1"/>
    <col min="15872" max="16099" width="6.81640625" style="162" customWidth="1"/>
    <col min="16100" max="16101" width="1.1796875" style="162" customWidth="1"/>
    <col min="16102" max="16102" width="1.26953125" style="162" customWidth="1"/>
    <col min="16103" max="16103" width="7.26953125" style="162" customWidth="1"/>
    <col min="16104" max="16104" width="4.1796875" style="162" customWidth="1"/>
    <col min="16105" max="16105" width="2.54296875" style="162" customWidth="1"/>
    <col min="16106" max="16106" width="2.453125" style="162" customWidth="1"/>
    <col min="16107" max="16107" width="1.26953125" style="162" customWidth="1"/>
    <col min="16108" max="16108" width="1.81640625" style="162" customWidth="1"/>
    <col min="16109" max="16109" width="3.26953125" style="162" customWidth="1"/>
    <col min="16110" max="16110" width="10" style="162" customWidth="1"/>
    <col min="16111" max="16111" width="15.453125" style="162" customWidth="1"/>
    <col min="16112" max="16112" width="3" style="162" customWidth="1"/>
    <col min="16113" max="16113" width="2.26953125" style="162" customWidth="1"/>
    <col min="16114" max="16114" width="8.1796875" style="162" customWidth="1"/>
    <col min="16115" max="16115" width="2.453125" style="162" customWidth="1"/>
    <col min="16116" max="16116" width="3.54296875" style="162" customWidth="1"/>
    <col min="16117" max="16117" width="5.81640625" style="162" customWidth="1"/>
    <col min="16118" max="16118" width="1.1796875" style="162" customWidth="1"/>
    <col min="16119" max="16119" width="5.1796875" style="162" customWidth="1"/>
    <col min="16120" max="16120" width="3.26953125" style="162" customWidth="1"/>
    <col min="16121" max="16121" width="1.26953125" style="162" customWidth="1"/>
    <col min="16122" max="16122" width="2.26953125" style="162" customWidth="1"/>
    <col min="16123" max="16124" width="1.26953125" style="162" customWidth="1"/>
    <col min="16125" max="16125" width="11.81640625" style="162" customWidth="1"/>
    <col min="16126" max="16126" width="1.81640625" style="162" customWidth="1"/>
    <col min="16127" max="16127" width="2" style="162" customWidth="1"/>
    <col min="16128" max="16384" width="6.81640625" style="162" customWidth="1"/>
  </cols>
  <sheetData>
    <row r="1" spans="2:21" ht="9" customHeight="1" x14ac:dyDescent="0.25"/>
    <row r="2" spans="2:21" ht="12.75" customHeight="1" x14ac:dyDescent="0.25">
      <c r="C2" s="293"/>
      <c r="D2" s="293"/>
      <c r="E2" s="294"/>
      <c r="F2" s="294"/>
      <c r="G2" s="294"/>
      <c r="I2" s="295"/>
      <c r="J2" s="295"/>
      <c r="K2" s="295"/>
    </row>
    <row r="3" spans="2:21" ht="11.25" customHeight="1" x14ac:dyDescent="0.25"/>
    <row r="4" spans="2:21" ht="12.75" customHeight="1" x14ac:dyDescent="0.25">
      <c r="K4" s="290" t="s">
        <v>37</v>
      </c>
      <c r="L4" s="290"/>
      <c r="M4" s="290"/>
      <c r="N4" s="290"/>
      <c r="O4" s="290"/>
      <c r="P4" s="290"/>
      <c r="Q4" s="290"/>
      <c r="R4" s="290"/>
      <c r="S4" s="290"/>
      <c r="T4" s="290"/>
    </row>
    <row r="5" spans="2:21" ht="9" customHeight="1" x14ac:dyDescent="0.25"/>
    <row r="6" spans="2:21" ht="12.75" customHeight="1" x14ac:dyDescent="0.25">
      <c r="K6" s="291" t="s">
        <v>38</v>
      </c>
      <c r="L6" s="291"/>
      <c r="M6" s="291"/>
      <c r="N6" s="291"/>
      <c r="O6" s="291"/>
      <c r="P6" s="291"/>
      <c r="Q6" s="291"/>
      <c r="R6" s="291"/>
      <c r="S6" s="291"/>
      <c r="T6" s="291"/>
    </row>
    <row r="7" spans="2:21" ht="31.5" customHeight="1" x14ac:dyDescent="0.25"/>
    <row r="8" spans="2:21" ht="12.75" customHeight="1" x14ac:dyDescent="0.25">
      <c r="B8" s="292" t="s">
        <v>85</v>
      </c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292"/>
      <c r="R8" s="292"/>
      <c r="S8" s="292"/>
      <c r="T8" s="292"/>
      <c r="U8" s="292"/>
    </row>
    <row r="9" spans="2:21" ht="9" customHeight="1" x14ac:dyDescent="0.25"/>
    <row r="10" spans="2:21" ht="15.75" customHeight="1" x14ac:dyDescent="0.25">
      <c r="B10" s="292" t="s">
        <v>40</v>
      </c>
      <c r="C10" s="292"/>
      <c r="D10" s="292"/>
      <c r="E10" s="292"/>
      <c r="F10" s="292"/>
      <c r="G10" s="292"/>
      <c r="H10" s="292"/>
      <c r="I10" s="292"/>
      <c r="J10" s="292"/>
      <c r="K10" s="292"/>
    </row>
    <row r="11" spans="2:21" ht="16.5" customHeight="1" x14ac:dyDescent="0.25"/>
    <row r="12" spans="2:21" ht="18.75" customHeight="1" x14ac:dyDescent="0.25">
      <c r="D12" s="283" t="s">
        <v>41</v>
      </c>
      <c r="E12" s="283"/>
      <c r="F12" s="283"/>
      <c r="G12" s="283"/>
      <c r="H12" s="283"/>
      <c r="I12" s="283"/>
      <c r="N12" s="283"/>
      <c r="O12" s="283"/>
      <c r="P12" s="283"/>
      <c r="R12" s="291" t="s">
        <v>42</v>
      </c>
      <c r="S12" s="291"/>
      <c r="T12" s="291"/>
      <c r="U12" s="291"/>
    </row>
    <row r="13" spans="2:21" ht="3.75" customHeight="1" x14ac:dyDescent="0.25"/>
    <row r="14" spans="2:21" ht="16.5" customHeight="1" x14ac:dyDescent="0.25">
      <c r="D14" s="288" t="s">
        <v>43</v>
      </c>
      <c r="E14" s="288"/>
      <c r="F14" s="288"/>
      <c r="G14" s="288"/>
      <c r="H14" s="288"/>
      <c r="I14" s="288"/>
      <c r="J14" s="288"/>
      <c r="K14" s="288"/>
      <c r="L14" s="288"/>
      <c r="O14" s="163"/>
      <c r="T14" s="289">
        <v>21</v>
      </c>
      <c r="U14" s="289"/>
    </row>
    <row r="15" spans="2:21" ht="3.75" customHeight="1" x14ac:dyDescent="0.25"/>
    <row r="16" spans="2:21" ht="16.5" customHeight="1" x14ac:dyDescent="0.25">
      <c r="D16" s="288" t="s">
        <v>44</v>
      </c>
      <c r="E16" s="288"/>
      <c r="F16" s="288"/>
      <c r="G16" s="288"/>
      <c r="H16" s="288"/>
      <c r="I16" s="288"/>
      <c r="J16" s="288"/>
      <c r="K16" s="288"/>
      <c r="L16" s="288"/>
      <c r="O16" s="163"/>
      <c r="T16" s="289">
        <v>435</v>
      </c>
      <c r="U16" s="289"/>
    </row>
    <row r="17" spans="3:21" ht="6.75" customHeight="1" x14ac:dyDescent="0.25"/>
    <row r="18" spans="3:21" ht="14.25" customHeight="1" x14ac:dyDescent="0.25">
      <c r="C18" s="283" t="s">
        <v>45</v>
      </c>
      <c r="D18" s="283"/>
      <c r="E18" s="283"/>
      <c r="F18" s="283"/>
      <c r="G18" s="284" t="s">
        <v>46</v>
      </c>
      <c r="H18" s="284"/>
      <c r="I18" s="284"/>
      <c r="J18" s="284"/>
      <c r="K18" s="284"/>
      <c r="L18" s="284"/>
      <c r="S18" s="285">
        <v>456</v>
      </c>
      <c r="T18" s="285"/>
      <c r="U18" s="285"/>
    </row>
    <row r="19" spans="3:21" ht="8.25" customHeight="1" x14ac:dyDescent="0.25"/>
    <row r="20" spans="3:21" ht="3.75" customHeight="1" x14ac:dyDescent="0.25"/>
    <row r="21" spans="3:21" ht="16.5" customHeight="1" x14ac:dyDescent="0.25">
      <c r="D21" s="288" t="s">
        <v>47</v>
      </c>
      <c r="E21" s="288"/>
      <c r="F21" s="288"/>
      <c r="G21" s="288"/>
      <c r="H21" s="288"/>
      <c r="I21" s="288"/>
      <c r="J21" s="288"/>
      <c r="K21" s="288"/>
      <c r="L21" s="288"/>
      <c r="O21" s="163"/>
      <c r="T21" s="289">
        <v>1</v>
      </c>
      <c r="U21" s="289"/>
    </row>
    <row r="22" spans="3:21" ht="3.75" customHeight="1" x14ac:dyDescent="0.25"/>
    <row r="23" spans="3:21" ht="16.5" customHeight="1" x14ac:dyDescent="0.25">
      <c r="D23" s="288" t="s">
        <v>47</v>
      </c>
      <c r="E23" s="288"/>
      <c r="F23" s="288"/>
      <c r="G23" s="288"/>
      <c r="H23" s="288"/>
      <c r="I23" s="288"/>
      <c r="J23" s="288"/>
      <c r="K23" s="288"/>
      <c r="L23" s="288"/>
      <c r="O23" s="163"/>
      <c r="T23" s="289">
        <v>1</v>
      </c>
      <c r="U23" s="289"/>
    </row>
    <row r="24" spans="3:21" ht="3.75" customHeight="1" x14ac:dyDescent="0.25"/>
    <row r="25" spans="3:21" ht="16.5" customHeight="1" x14ac:dyDescent="0.25">
      <c r="D25" s="288" t="s">
        <v>47</v>
      </c>
      <c r="E25" s="288"/>
      <c r="F25" s="288"/>
      <c r="G25" s="288"/>
      <c r="H25" s="288"/>
      <c r="I25" s="288"/>
      <c r="J25" s="288"/>
      <c r="K25" s="288"/>
      <c r="L25" s="288"/>
      <c r="O25" s="163"/>
      <c r="T25" s="289">
        <v>1</v>
      </c>
      <c r="U25" s="289"/>
    </row>
    <row r="26" spans="3:21" ht="3.75" customHeight="1" x14ac:dyDescent="0.25"/>
    <row r="27" spans="3:21" ht="16.5" customHeight="1" x14ac:dyDescent="0.25">
      <c r="D27" s="288" t="s">
        <v>47</v>
      </c>
      <c r="E27" s="288"/>
      <c r="F27" s="288"/>
      <c r="G27" s="288"/>
      <c r="H27" s="288"/>
      <c r="I27" s="288"/>
      <c r="J27" s="288"/>
      <c r="K27" s="288"/>
      <c r="L27" s="288"/>
      <c r="O27" s="163"/>
      <c r="T27" s="289">
        <v>1</v>
      </c>
      <c r="U27" s="289"/>
    </row>
    <row r="28" spans="3:21" ht="3.75" customHeight="1" x14ac:dyDescent="0.25"/>
    <row r="29" spans="3:21" ht="16.5" customHeight="1" x14ac:dyDescent="0.25">
      <c r="D29" s="288" t="s">
        <v>47</v>
      </c>
      <c r="E29" s="288"/>
      <c r="F29" s="288"/>
      <c r="G29" s="288"/>
      <c r="H29" s="288"/>
      <c r="I29" s="288"/>
      <c r="J29" s="288"/>
      <c r="K29" s="288"/>
      <c r="L29" s="288"/>
      <c r="O29" s="163"/>
      <c r="T29" s="289">
        <v>1</v>
      </c>
      <c r="U29" s="289"/>
    </row>
    <row r="30" spans="3:21" ht="3.75" customHeight="1" x14ac:dyDescent="0.25"/>
    <row r="31" spans="3:21" ht="16.5" customHeight="1" x14ac:dyDescent="0.25">
      <c r="D31" s="288" t="s">
        <v>47</v>
      </c>
      <c r="E31" s="288"/>
      <c r="F31" s="288"/>
      <c r="G31" s="288"/>
      <c r="H31" s="288"/>
      <c r="I31" s="288"/>
      <c r="J31" s="288"/>
      <c r="K31" s="288"/>
      <c r="L31" s="288"/>
      <c r="O31" s="163"/>
      <c r="T31" s="289">
        <v>2</v>
      </c>
      <c r="U31" s="289"/>
    </row>
    <row r="32" spans="3:21" ht="3.75" customHeight="1" x14ac:dyDescent="0.25"/>
    <row r="33" spans="4:21" ht="16.5" customHeight="1" x14ac:dyDescent="0.25">
      <c r="D33" s="288" t="s">
        <v>47</v>
      </c>
      <c r="E33" s="288"/>
      <c r="F33" s="288"/>
      <c r="G33" s="288"/>
      <c r="H33" s="288"/>
      <c r="I33" s="288"/>
      <c r="J33" s="288"/>
      <c r="K33" s="288"/>
      <c r="L33" s="288"/>
      <c r="O33" s="163"/>
      <c r="T33" s="289">
        <v>2</v>
      </c>
      <c r="U33" s="289"/>
    </row>
    <row r="34" spans="4:21" ht="3.75" customHeight="1" x14ac:dyDescent="0.25"/>
    <row r="35" spans="4:21" ht="16.5" customHeight="1" x14ac:dyDescent="0.25">
      <c r="D35" s="288" t="s">
        <v>47</v>
      </c>
      <c r="E35" s="288"/>
      <c r="F35" s="288"/>
      <c r="G35" s="288"/>
      <c r="H35" s="288"/>
      <c r="I35" s="288"/>
      <c r="J35" s="288"/>
      <c r="K35" s="288"/>
      <c r="L35" s="288"/>
      <c r="O35" s="163"/>
      <c r="T35" s="289">
        <v>1</v>
      </c>
      <c r="U35" s="289"/>
    </row>
    <row r="36" spans="4:21" ht="3.75" customHeight="1" x14ac:dyDescent="0.25"/>
    <row r="37" spans="4:21" ht="16.5" customHeight="1" x14ac:dyDescent="0.25">
      <c r="D37" s="288" t="s">
        <v>47</v>
      </c>
      <c r="E37" s="288"/>
      <c r="F37" s="288"/>
      <c r="G37" s="288"/>
      <c r="H37" s="288"/>
      <c r="I37" s="288"/>
      <c r="J37" s="288"/>
      <c r="K37" s="288"/>
      <c r="L37" s="288"/>
      <c r="O37" s="163"/>
      <c r="T37" s="289">
        <v>1</v>
      </c>
      <c r="U37" s="289"/>
    </row>
    <row r="38" spans="4:21" ht="3.75" customHeight="1" x14ac:dyDescent="0.25"/>
    <row r="39" spans="4:21" ht="16.5" customHeight="1" x14ac:dyDescent="0.25">
      <c r="D39" s="288" t="s">
        <v>47</v>
      </c>
      <c r="E39" s="288"/>
      <c r="F39" s="288"/>
      <c r="G39" s="288"/>
      <c r="H39" s="288"/>
      <c r="I39" s="288"/>
      <c r="J39" s="288"/>
      <c r="K39" s="288"/>
      <c r="L39" s="288"/>
      <c r="O39" s="163"/>
      <c r="T39" s="289">
        <v>1</v>
      </c>
      <c r="U39" s="289"/>
    </row>
    <row r="40" spans="4:21" ht="3.75" customHeight="1" x14ac:dyDescent="0.25"/>
    <row r="41" spans="4:21" ht="16.5" customHeight="1" x14ac:dyDescent="0.25">
      <c r="D41" s="288" t="s">
        <v>47</v>
      </c>
      <c r="E41" s="288"/>
      <c r="F41" s="288"/>
      <c r="G41" s="288"/>
      <c r="H41" s="288"/>
      <c r="I41" s="288"/>
      <c r="J41" s="288"/>
      <c r="K41" s="288"/>
      <c r="L41" s="288"/>
      <c r="O41" s="163"/>
      <c r="T41" s="289">
        <v>1</v>
      </c>
      <c r="U41" s="289"/>
    </row>
    <row r="42" spans="4:21" ht="3.75" customHeight="1" x14ac:dyDescent="0.25"/>
    <row r="43" spans="4:21" ht="16.5" customHeight="1" x14ac:dyDescent="0.25">
      <c r="D43" s="288" t="s">
        <v>47</v>
      </c>
      <c r="E43" s="288"/>
      <c r="F43" s="288"/>
      <c r="G43" s="288"/>
      <c r="H43" s="288"/>
      <c r="I43" s="288"/>
      <c r="J43" s="288"/>
      <c r="K43" s="288"/>
      <c r="L43" s="288"/>
      <c r="O43" s="163"/>
      <c r="T43" s="289">
        <v>1</v>
      </c>
      <c r="U43" s="289"/>
    </row>
    <row r="44" spans="4:21" ht="3.75" customHeight="1" x14ac:dyDescent="0.25"/>
    <row r="45" spans="4:21" ht="16.5" customHeight="1" x14ac:dyDescent="0.25">
      <c r="D45" s="288" t="s">
        <v>47</v>
      </c>
      <c r="E45" s="288"/>
      <c r="F45" s="288"/>
      <c r="G45" s="288"/>
      <c r="H45" s="288"/>
      <c r="I45" s="288"/>
      <c r="J45" s="288"/>
      <c r="K45" s="288"/>
      <c r="L45" s="288"/>
      <c r="O45" s="163"/>
      <c r="T45" s="289">
        <v>1</v>
      </c>
      <c r="U45" s="289"/>
    </row>
    <row r="46" spans="4:21" ht="3.75" customHeight="1" x14ac:dyDescent="0.25"/>
    <row r="47" spans="4:21" ht="16.5" customHeight="1" x14ac:dyDescent="0.25">
      <c r="D47" s="288" t="s">
        <v>47</v>
      </c>
      <c r="E47" s="288"/>
      <c r="F47" s="288"/>
      <c r="G47" s="288"/>
      <c r="H47" s="288"/>
      <c r="I47" s="288"/>
      <c r="J47" s="288"/>
      <c r="K47" s="288"/>
      <c r="L47" s="288"/>
      <c r="O47" s="163"/>
      <c r="T47" s="289">
        <v>1</v>
      </c>
      <c r="U47" s="289"/>
    </row>
    <row r="48" spans="4:21" ht="3.75" customHeight="1" x14ac:dyDescent="0.25"/>
    <row r="49" spans="4:21" ht="16.5" customHeight="1" x14ac:dyDescent="0.25">
      <c r="D49" s="288" t="s">
        <v>47</v>
      </c>
      <c r="E49" s="288"/>
      <c r="F49" s="288"/>
      <c r="G49" s="288"/>
      <c r="H49" s="288"/>
      <c r="I49" s="288"/>
      <c r="J49" s="288"/>
      <c r="K49" s="288"/>
      <c r="L49" s="288"/>
      <c r="O49" s="163"/>
      <c r="T49" s="289">
        <v>1</v>
      </c>
      <c r="U49" s="289"/>
    </row>
    <row r="50" spans="4:21" ht="3.75" customHeight="1" x14ac:dyDescent="0.25"/>
    <row r="51" spans="4:21" ht="16.5" customHeight="1" x14ac:dyDescent="0.25">
      <c r="D51" s="288" t="s">
        <v>48</v>
      </c>
      <c r="E51" s="288"/>
      <c r="F51" s="288"/>
      <c r="G51" s="288"/>
      <c r="H51" s="288"/>
      <c r="I51" s="288"/>
      <c r="J51" s="288"/>
      <c r="K51" s="288"/>
      <c r="L51" s="288"/>
      <c r="O51" s="163"/>
      <c r="T51" s="289">
        <v>1</v>
      </c>
      <c r="U51" s="289"/>
    </row>
    <row r="52" spans="4:21" ht="3.75" customHeight="1" x14ac:dyDescent="0.25"/>
    <row r="53" spans="4:21" ht="16.5" customHeight="1" x14ac:dyDescent="0.25">
      <c r="D53" s="288" t="s">
        <v>47</v>
      </c>
      <c r="E53" s="288"/>
      <c r="F53" s="288"/>
      <c r="G53" s="288"/>
      <c r="H53" s="288"/>
      <c r="I53" s="288"/>
      <c r="J53" s="288"/>
      <c r="K53" s="288"/>
      <c r="L53" s="288"/>
      <c r="O53" s="163"/>
      <c r="T53" s="289">
        <v>1</v>
      </c>
      <c r="U53" s="289"/>
    </row>
    <row r="54" spans="4:21" ht="3.75" customHeight="1" x14ac:dyDescent="0.25"/>
    <row r="55" spans="4:21" ht="16.5" customHeight="1" x14ac:dyDescent="0.25">
      <c r="D55" s="288" t="s">
        <v>49</v>
      </c>
      <c r="E55" s="288"/>
      <c r="F55" s="288"/>
      <c r="G55" s="288"/>
      <c r="H55" s="288"/>
      <c r="I55" s="288"/>
      <c r="J55" s="288"/>
      <c r="K55" s="288"/>
      <c r="L55" s="288"/>
      <c r="O55" s="163"/>
      <c r="T55" s="289">
        <v>1</v>
      </c>
      <c r="U55" s="289"/>
    </row>
    <row r="56" spans="4:21" ht="3.75" customHeight="1" x14ac:dyDescent="0.25"/>
    <row r="57" spans="4:21" ht="16.5" customHeight="1" x14ac:dyDescent="0.25">
      <c r="D57" s="288" t="s">
        <v>49</v>
      </c>
      <c r="E57" s="288"/>
      <c r="F57" s="288"/>
      <c r="G57" s="288"/>
      <c r="H57" s="288"/>
      <c r="I57" s="288"/>
      <c r="J57" s="288"/>
      <c r="K57" s="288"/>
      <c r="L57" s="288"/>
      <c r="O57" s="163"/>
      <c r="T57" s="289">
        <v>10</v>
      </c>
      <c r="U57" s="289"/>
    </row>
    <row r="58" spans="4:21" ht="3.75" customHeight="1" x14ac:dyDescent="0.25"/>
    <row r="59" spans="4:21" ht="16.5" customHeight="1" x14ac:dyDescent="0.25">
      <c r="D59" s="288" t="s">
        <v>49</v>
      </c>
      <c r="E59" s="288"/>
      <c r="F59" s="288"/>
      <c r="G59" s="288"/>
      <c r="H59" s="288"/>
      <c r="I59" s="288"/>
      <c r="J59" s="288"/>
      <c r="K59" s="288"/>
      <c r="L59" s="288"/>
      <c r="O59" s="163"/>
      <c r="T59" s="289">
        <v>1</v>
      </c>
      <c r="U59" s="289"/>
    </row>
    <row r="60" spans="4:21" ht="3.75" customHeight="1" x14ac:dyDescent="0.25"/>
    <row r="61" spans="4:21" ht="16.5" customHeight="1" x14ac:dyDescent="0.25">
      <c r="D61" s="288" t="s">
        <v>47</v>
      </c>
      <c r="E61" s="288"/>
      <c r="F61" s="288"/>
      <c r="G61" s="288"/>
      <c r="H61" s="288"/>
      <c r="I61" s="288"/>
      <c r="J61" s="288"/>
      <c r="K61" s="288"/>
      <c r="L61" s="288"/>
      <c r="O61" s="163"/>
      <c r="T61" s="289">
        <v>1</v>
      </c>
      <c r="U61" s="289"/>
    </row>
    <row r="62" spans="4:21" ht="3.75" customHeight="1" x14ac:dyDescent="0.25"/>
    <row r="63" spans="4:21" ht="16.5" customHeight="1" x14ac:dyDescent="0.25">
      <c r="D63" s="288" t="s">
        <v>49</v>
      </c>
      <c r="E63" s="288"/>
      <c r="F63" s="288"/>
      <c r="G63" s="288"/>
      <c r="H63" s="288"/>
      <c r="I63" s="288"/>
      <c r="J63" s="288"/>
      <c r="K63" s="288"/>
      <c r="L63" s="288"/>
      <c r="O63" s="163"/>
      <c r="T63" s="289">
        <v>1</v>
      </c>
      <c r="U63" s="289"/>
    </row>
    <row r="64" spans="4:21" ht="3.75" customHeight="1" x14ac:dyDescent="0.25"/>
    <row r="65" spans="4:21" ht="16.5" customHeight="1" x14ac:dyDescent="0.25">
      <c r="D65" s="288" t="s">
        <v>49</v>
      </c>
      <c r="E65" s="288"/>
      <c r="F65" s="288"/>
      <c r="G65" s="288"/>
      <c r="H65" s="288"/>
      <c r="I65" s="288"/>
      <c r="J65" s="288"/>
      <c r="K65" s="288"/>
      <c r="L65" s="288"/>
      <c r="O65" s="163"/>
      <c r="T65" s="289">
        <v>1</v>
      </c>
      <c r="U65" s="289"/>
    </row>
    <row r="66" spans="4:21" ht="3.75" customHeight="1" x14ac:dyDescent="0.25"/>
    <row r="67" spans="4:21" ht="16.5" customHeight="1" x14ac:dyDescent="0.25">
      <c r="D67" s="288" t="s">
        <v>49</v>
      </c>
      <c r="E67" s="288"/>
      <c r="F67" s="288"/>
      <c r="G67" s="288"/>
      <c r="H67" s="288"/>
      <c r="I67" s="288"/>
      <c r="J67" s="288"/>
      <c r="K67" s="288"/>
      <c r="L67" s="288"/>
      <c r="O67" s="163"/>
      <c r="T67" s="289">
        <v>1</v>
      </c>
      <c r="U67" s="289"/>
    </row>
    <row r="68" spans="4:21" ht="3.75" customHeight="1" x14ac:dyDescent="0.25"/>
    <row r="69" spans="4:21" ht="16.5" customHeight="1" x14ac:dyDescent="0.25">
      <c r="D69" s="288" t="s">
        <v>49</v>
      </c>
      <c r="E69" s="288"/>
      <c r="F69" s="288"/>
      <c r="G69" s="288"/>
      <c r="H69" s="288"/>
      <c r="I69" s="288"/>
      <c r="J69" s="288"/>
      <c r="K69" s="288"/>
      <c r="L69" s="288"/>
      <c r="O69" s="163"/>
      <c r="T69" s="289">
        <v>1</v>
      </c>
      <c r="U69" s="289"/>
    </row>
    <row r="70" spans="4:21" ht="3.75" customHeight="1" x14ac:dyDescent="0.25"/>
    <row r="71" spans="4:21" ht="16.5" customHeight="1" x14ac:dyDescent="0.25">
      <c r="D71" s="288" t="s">
        <v>47</v>
      </c>
      <c r="E71" s="288"/>
      <c r="F71" s="288"/>
      <c r="G71" s="288"/>
      <c r="H71" s="288"/>
      <c r="I71" s="288"/>
      <c r="J71" s="288"/>
      <c r="K71" s="288"/>
      <c r="L71" s="288"/>
      <c r="O71" s="163"/>
      <c r="T71" s="289">
        <v>1</v>
      </c>
      <c r="U71" s="289"/>
    </row>
    <row r="72" spans="4:21" ht="3.75" customHeight="1" x14ac:dyDescent="0.25"/>
    <row r="73" spans="4:21" ht="16.5" customHeight="1" x14ac:dyDescent="0.25">
      <c r="D73" s="288" t="s">
        <v>49</v>
      </c>
      <c r="E73" s="288"/>
      <c r="F73" s="288"/>
      <c r="G73" s="288"/>
      <c r="H73" s="288"/>
      <c r="I73" s="288"/>
      <c r="J73" s="288"/>
      <c r="K73" s="288"/>
      <c r="L73" s="288"/>
      <c r="O73" s="163"/>
      <c r="T73" s="289">
        <v>1</v>
      </c>
      <c r="U73" s="289"/>
    </row>
    <row r="74" spans="4:21" ht="3.75" customHeight="1" x14ac:dyDescent="0.25"/>
    <row r="75" spans="4:21" ht="16.5" customHeight="1" x14ac:dyDescent="0.25">
      <c r="D75" s="288" t="s">
        <v>49</v>
      </c>
      <c r="E75" s="288"/>
      <c r="F75" s="288"/>
      <c r="G75" s="288"/>
      <c r="H75" s="288"/>
      <c r="I75" s="288"/>
      <c r="J75" s="288"/>
      <c r="K75" s="288"/>
      <c r="L75" s="288"/>
      <c r="O75" s="163"/>
      <c r="T75" s="289">
        <v>1</v>
      </c>
      <c r="U75" s="289"/>
    </row>
    <row r="76" spans="4:21" ht="3.75" customHeight="1" x14ac:dyDescent="0.25"/>
    <row r="77" spans="4:21" ht="16.5" customHeight="1" x14ac:dyDescent="0.25">
      <c r="D77" s="288" t="s">
        <v>49</v>
      </c>
      <c r="E77" s="288"/>
      <c r="F77" s="288"/>
      <c r="G77" s="288"/>
      <c r="H77" s="288"/>
      <c r="I77" s="288"/>
      <c r="J77" s="288"/>
      <c r="K77" s="288"/>
      <c r="L77" s="288"/>
      <c r="O77" s="163"/>
      <c r="T77" s="289">
        <v>1</v>
      </c>
      <c r="U77" s="289"/>
    </row>
    <row r="78" spans="4:21" ht="5.25" customHeight="1" x14ac:dyDescent="0.25"/>
    <row r="79" spans="4:21" ht="15" customHeight="1" x14ac:dyDescent="0.25"/>
    <row r="81" spans="2:21" ht="9" customHeight="1" x14ac:dyDescent="0.25"/>
    <row r="82" spans="2:21" ht="9" customHeight="1" x14ac:dyDescent="0.25"/>
    <row r="83" spans="2:21" ht="12.75" customHeight="1" x14ac:dyDescent="0.25">
      <c r="C83" s="293"/>
      <c r="D83" s="293"/>
      <c r="E83" s="294"/>
      <c r="F83" s="294"/>
      <c r="G83" s="294"/>
      <c r="I83" s="295"/>
      <c r="J83" s="295"/>
      <c r="K83" s="295"/>
    </row>
    <row r="84" spans="2:21" ht="11.25" customHeight="1" x14ac:dyDescent="0.25"/>
    <row r="85" spans="2:21" ht="12.75" customHeight="1" x14ac:dyDescent="0.25">
      <c r="K85" s="290" t="s">
        <v>37</v>
      </c>
      <c r="L85" s="290"/>
      <c r="M85" s="290"/>
      <c r="N85" s="290"/>
      <c r="O85" s="290"/>
      <c r="P85" s="290"/>
      <c r="Q85" s="290"/>
      <c r="R85" s="290"/>
      <c r="S85" s="290"/>
      <c r="T85" s="290"/>
    </row>
    <row r="86" spans="2:21" ht="9" customHeight="1" x14ac:dyDescent="0.25"/>
    <row r="87" spans="2:21" ht="12.75" customHeight="1" x14ac:dyDescent="0.25">
      <c r="K87" s="291" t="s">
        <v>38</v>
      </c>
      <c r="L87" s="291"/>
      <c r="M87" s="291"/>
      <c r="N87" s="291"/>
      <c r="O87" s="291"/>
      <c r="P87" s="291"/>
      <c r="Q87" s="291"/>
      <c r="R87" s="291"/>
      <c r="S87" s="291"/>
      <c r="T87" s="291"/>
    </row>
    <row r="88" spans="2:21" ht="31.5" customHeight="1" x14ac:dyDescent="0.25"/>
    <row r="89" spans="2:21" ht="12.75" customHeight="1" x14ac:dyDescent="0.25">
      <c r="B89" s="292" t="s">
        <v>85</v>
      </c>
      <c r="C89" s="292"/>
      <c r="D89" s="292"/>
      <c r="E89" s="292"/>
      <c r="F89" s="292"/>
      <c r="G89" s="292"/>
      <c r="H89" s="292"/>
      <c r="I89" s="292"/>
      <c r="J89" s="292"/>
      <c r="K89" s="292"/>
      <c r="L89" s="292"/>
      <c r="M89" s="292"/>
      <c r="N89" s="292"/>
      <c r="O89" s="292"/>
      <c r="P89" s="292"/>
      <c r="Q89" s="292"/>
      <c r="R89" s="292"/>
      <c r="S89" s="292"/>
      <c r="T89" s="292"/>
      <c r="U89" s="292"/>
    </row>
    <row r="90" spans="2:21" ht="9" customHeight="1" x14ac:dyDescent="0.25"/>
    <row r="91" spans="2:21" ht="15.75" customHeight="1" x14ac:dyDescent="0.25">
      <c r="B91" s="292" t="s">
        <v>40</v>
      </c>
      <c r="C91" s="292"/>
      <c r="D91" s="292"/>
      <c r="E91" s="292"/>
      <c r="F91" s="292"/>
      <c r="G91" s="292"/>
      <c r="H91" s="292"/>
      <c r="I91" s="292"/>
      <c r="J91" s="292"/>
      <c r="K91" s="292"/>
    </row>
    <row r="92" spans="2:21" ht="16.5" customHeight="1" x14ac:dyDescent="0.25"/>
    <row r="93" spans="2:21" ht="18.75" customHeight="1" x14ac:dyDescent="0.25">
      <c r="D93" s="283" t="s">
        <v>41</v>
      </c>
      <c r="E93" s="283"/>
      <c r="F93" s="283"/>
      <c r="G93" s="283"/>
      <c r="H93" s="283"/>
      <c r="I93" s="283"/>
      <c r="N93" s="283"/>
      <c r="O93" s="283"/>
      <c r="P93" s="283"/>
      <c r="R93" s="291" t="s">
        <v>42</v>
      </c>
      <c r="S93" s="291"/>
      <c r="T93" s="291"/>
      <c r="U93" s="291"/>
    </row>
    <row r="94" spans="2:21" ht="3.75" customHeight="1" x14ac:dyDescent="0.25"/>
    <row r="95" spans="2:21" ht="16.5" customHeight="1" x14ac:dyDescent="0.25">
      <c r="D95" s="288" t="s">
        <v>49</v>
      </c>
      <c r="E95" s="288"/>
      <c r="F95" s="288"/>
      <c r="G95" s="288"/>
      <c r="H95" s="288"/>
      <c r="I95" s="288"/>
      <c r="J95" s="288"/>
      <c r="K95" s="288"/>
      <c r="L95" s="288"/>
      <c r="O95" s="163"/>
      <c r="T95" s="289">
        <v>1</v>
      </c>
      <c r="U95" s="289"/>
    </row>
    <row r="96" spans="2:21" ht="3.75" customHeight="1" x14ac:dyDescent="0.25"/>
    <row r="97" spans="3:21" ht="16.5" customHeight="1" x14ac:dyDescent="0.25">
      <c r="D97" s="288" t="s">
        <v>49</v>
      </c>
      <c r="E97" s="288"/>
      <c r="F97" s="288"/>
      <c r="G97" s="288"/>
      <c r="H97" s="288"/>
      <c r="I97" s="288"/>
      <c r="J97" s="288"/>
      <c r="K97" s="288"/>
      <c r="L97" s="288"/>
      <c r="O97" s="163"/>
      <c r="T97" s="289">
        <v>1</v>
      </c>
      <c r="U97" s="289"/>
    </row>
    <row r="98" spans="3:21" ht="3.75" customHeight="1" x14ac:dyDescent="0.25"/>
    <row r="99" spans="3:21" ht="16.5" customHeight="1" x14ac:dyDescent="0.25">
      <c r="D99" s="288" t="s">
        <v>47</v>
      </c>
      <c r="E99" s="288"/>
      <c r="F99" s="288"/>
      <c r="G99" s="288"/>
      <c r="H99" s="288"/>
      <c r="I99" s="288"/>
      <c r="J99" s="288"/>
      <c r="K99" s="288"/>
      <c r="L99" s="288"/>
      <c r="O99" s="163"/>
      <c r="T99" s="289">
        <v>26</v>
      </c>
      <c r="U99" s="289"/>
    </row>
    <row r="100" spans="3:21" ht="3.75" customHeight="1" x14ac:dyDescent="0.25"/>
    <row r="101" spans="3:21" ht="16.5" customHeight="1" x14ac:dyDescent="0.25">
      <c r="D101" s="288" t="s">
        <v>49</v>
      </c>
      <c r="E101" s="288"/>
      <c r="F101" s="288"/>
      <c r="G101" s="288"/>
      <c r="H101" s="288"/>
      <c r="I101" s="288"/>
      <c r="J101" s="288"/>
      <c r="K101" s="288"/>
      <c r="L101" s="288"/>
      <c r="O101" s="163"/>
      <c r="T101" s="289">
        <v>1</v>
      </c>
      <c r="U101" s="289"/>
    </row>
    <row r="102" spans="3:21" ht="3.75" customHeight="1" x14ac:dyDescent="0.25"/>
    <row r="103" spans="3:21" ht="16.5" customHeight="1" x14ac:dyDescent="0.25">
      <c r="D103" s="288" t="s">
        <v>49</v>
      </c>
      <c r="E103" s="288"/>
      <c r="F103" s="288"/>
      <c r="G103" s="288"/>
      <c r="H103" s="288"/>
      <c r="I103" s="288"/>
      <c r="J103" s="288"/>
      <c r="K103" s="288"/>
      <c r="L103" s="288"/>
      <c r="O103" s="163"/>
      <c r="T103" s="289">
        <v>1</v>
      </c>
      <c r="U103" s="289"/>
    </row>
    <row r="104" spans="3:21" ht="6.75" customHeight="1" x14ac:dyDescent="0.25"/>
    <row r="105" spans="3:21" ht="14.25" customHeight="1" x14ac:dyDescent="0.25">
      <c r="C105" s="283" t="s">
        <v>45</v>
      </c>
      <c r="D105" s="283"/>
      <c r="E105" s="283"/>
      <c r="F105" s="283"/>
      <c r="G105" s="284" t="s">
        <v>50</v>
      </c>
      <c r="H105" s="284"/>
      <c r="I105" s="284"/>
      <c r="J105" s="284"/>
      <c r="K105" s="284"/>
      <c r="L105" s="284"/>
      <c r="S105" s="285">
        <v>70</v>
      </c>
      <c r="T105" s="285"/>
      <c r="U105" s="285"/>
    </row>
    <row r="106" spans="3:21" ht="8.25" customHeight="1" x14ac:dyDescent="0.25"/>
    <row r="107" spans="3:21" ht="3.75" customHeight="1" x14ac:dyDescent="0.25"/>
    <row r="108" spans="3:21" ht="16.5" customHeight="1" x14ac:dyDescent="0.25">
      <c r="D108" s="288" t="s">
        <v>51</v>
      </c>
      <c r="E108" s="288"/>
      <c r="F108" s="288"/>
      <c r="G108" s="288"/>
      <c r="H108" s="288"/>
      <c r="I108" s="288"/>
      <c r="J108" s="288"/>
      <c r="K108" s="288"/>
      <c r="L108" s="288"/>
      <c r="O108" s="163"/>
      <c r="T108" s="289">
        <v>1</v>
      </c>
      <c r="U108" s="289"/>
    </row>
    <row r="109" spans="3:21" ht="3.75" customHeight="1" x14ac:dyDescent="0.25"/>
    <row r="110" spans="3:21" ht="16.5" customHeight="1" x14ac:dyDescent="0.25">
      <c r="D110" s="288" t="s">
        <v>51</v>
      </c>
      <c r="E110" s="288"/>
      <c r="F110" s="288"/>
      <c r="G110" s="288"/>
      <c r="H110" s="288"/>
      <c r="I110" s="288"/>
      <c r="J110" s="288"/>
      <c r="K110" s="288"/>
      <c r="L110" s="288"/>
      <c r="O110" s="163"/>
      <c r="T110" s="289">
        <v>1</v>
      </c>
      <c r="U110" s="289"/>
    </row>
    <row r="111" spans="3:21" ht="3.75" customHeight="1" x14ac:dyDescent="0.25"/>
    <row r="112" spans="3:21" ht="16.5" customHeight="1" x14ac:dyDescent="0.25">
      <c r="D112" s="288" t="s">
        <v>51</v>
      </c>
      <c r="E112" s="288"/>
      <c r="F112" s="288"/>
      <c r="G112" s="288"/>
      <c r="H112" s="288"/>
      <c r="I112" s="288"/>
      <c r="J112" s="288"/>
      <c r="K112" s="288"/>
      <c r="L112" s="288"/>
      <c r="O112" s="163"/>
      <c r="T112" s="289">
        <v>196</v>
      </c>
      <c r="U112" s="289"/>
    </row>
    <row r="113" spans="4:21" ht="3.75" customHeight="1" x14ac:dyDescent="0.25"/>
    <row r="114" spans="4:21" ht="16.5" customHeight="1" x14ac:dyDescent="0.25">
      <c r="D114" s="288" t="s">
        <v>51</v>
      </c>
      <c r="E114" s="288"/>
      <c r="F114" s="288"/>
      <c r="G114" s="288"/>
      <c r="H114" s="288"/>
      <c r="I114" s="288"/>
      <c r="J114" s="288"/>
      <c r="K114" s="288"/>
      <c r="L114" s="288"/>
      <c r="O114" s="163"/>
      <c r="T114" s="289">
        <v>35</v>
      </c>
      <c r="U114" s="289"/>
    </row>
    <row r="115" spans="4:21" ht="3.75" customHeight="1" x14ac:dyDescent="0.25"/>
    <row r="116" spans="4:21" ht="16.5" customHeight="1" x14ac:dyDescent="0.25">
      <c r="D116" s="288" t="s">
        <v>51</v>
      </c>
      <c r="E116" s="288"/>
      <c r="F116" s="288"/>
      <c r="G116" s="288"/>
      <c r="H116" s="288"/>
      <c r="I116" s="288"/>
      <c r="J116" s="288"/>
      <c r="K116" s="288"/>
      <c r="L116" s="288"/>
      <c r="O116" s="163"/>
      <c r="T116" s="289">
        <v>30</v>
      </c>
      <c r="U116" s="289"/>
    </row>
    <row r="117" spans="4:21" ht="3.75" customHeight="1" x14ac:dyDescent="0.25"/>
    <row r="118" spans="4:21" ht="16.5" customHeight="1" x14ac:dyDescent="0.25">
      <c r="D118" s="288" t="s">
        <v>52</v>
      </c>
      <c r="E118" s="288"/>
      <c r="F118" s="288"/>
      <c r="G118" s="288"/>
      <c r="H118" s="288"/>
      <c r="I118" s="288"/>
      <c r="J118" s="288"/>
      <c r="K118" s="288"/>
      <c r="L118" s="288"/>
      <c r="O118" s="163"/>
      <c r="T118" s="289">
        <v>1</v>
      </c>
      <c r="U118" s="289"/>
    </row>
    <row r="119" spans="4:21" ht="3.75" customHeight="1" x14ac:dyDescent="0.25"/>
    <row r="120" spans="4:21" ht="16.5" customHeight="1" x14ac:dyDescent="0.25">
      <c r="D120" s="288" t="s">
        <v>51</v>
      </c>
      <c r="E120" s="288"/>
      <c r="F120" s="288"/>
      <c r="G120" s="288"/>
      <c r="H120" s="288"/>
      <c r="I120" s="288"/>
      <c r="J120" s="288"/>
      <c r="K120" s="288"/>
      <c r="L120" s="288"/>
      <c r="O120" s="163"/>
      <c r="T120" s="289">
        <v>12</v>
      </c>
      <c r="U120" s="289"/>
    </row>
    <row r="121" spans="4:21" ht="3.75" customHeight="1" x14ac:dyDescent="0.25"/>
    <row r="122" spans="4:21" ht="16.5" customHeight="1" x14ac:dyDescent="0.25">
      <c r="D122" s="288" t="s">
        <v>51</v>
      </c>
      <c r="E122" s="288"/>
      <c r="F122" s="288"/>
      <c r="G122" s="288"/>
      <c r="H122" s="288"/>
      <c r="I122" s="288"/>
      <c r="J122" s="288"/>
      <c r="K122" s="288"/>
      <c r="L122" s="288"/>
      <c r="O122" s="163"/>
      <c r="T122" s="289">
        <v>1</v>
      </c>
      <c r="U122" s="289"/>
    </row>
    <row r="123" spans="4:21" ht="3.75" customHeight="1" x14ac:dyDescent="0.25"/>
    <row r="124" spans="4:21" ht="16.5" customHeight="1" x14ac:dyDescent="0.25">
      <c r="D124" s="288" t="s">
        <v>51</v>
      </c>
      <c r="E124" s="288"/>
      <c r="F124" s="288"/>
      <c r="G124" s="288"/>
      <c r="H124" s="288"/>
      <c r="I124" s="288"/>
      <c r="J124" s="288"/>
      <c r="K124" s="288"/>
      <c r="L124" s="288"/>
      <c r="O124" s="163"/>
      <c r="T124" s="289">
        <v>1</v>
      </c>
      <c r="U124" s="289"/>
    </row>
    <row r="125" spans="4:21" ht="3.75" customHeight="1" x14ac:dyDescent="0.25"/>
    <row r="126" spans="4:21" ht="16.5" customHeight="1" x14ac:dyDescent="0.25">
      <c r="D126" s="288" t="s">
        <v>51</v>
      </c>
      <c r="E126" s="288"/>
      <c r="F126" s="288"/>
      <c r="G126" s="288"/>
      <c r="H126" s="288"/>
      <c r="I126" s="288"/>
      <c r="J126" s="288"/>
      <c r="K126" s="288"/>
      <c r="L126" s="288"/>
      <c r="O126" s="163"/>
      <c r="T126" s="289">
        <v>1</v>
      </c>
      <c r="U126" s="289"/>
    </row>
    <row r="127" spans="4:21" ht="3.75" customHeight="1" x14ac:dyDescent="0.25"/>
    <row r="128" spans="4:21" ht="16.5" customHeight="1" x14ac:dyDescent="0.25">
      <c r="D128" s="288" t="s">
        <v>51</v>
      </c>
      <c r="E128" s="288"/>
      <c r="F128" s="288"/>
      <c r="G128" s="288"/>
      <c r="H128" s="288"/>
      <c r="I128" s="288"/>
      <c r="J128" s="288"/>
      <c r="K128" s="288"/>
      <c r="L128" s="288"/>
      <c r="O128" s="163"/>
      <c r="T128" s="289">
        <v>1</v>
      </c>
      <c r="U128" s="289"/>
    </row>
    <row r="129" spans="4:21" ht="3.75" customHeight="1" x14ac:dyDescent="0.25"/>
    <row r="130" spans="4:21" ht="16.5" customHeight="1" x14ac:dyDescent="0.25">
      <c r="D130" s="288" t="s">
        <v>51</v>
      </c>
      <c r="E130" s="288"/>
      <c r="F130" s="288"/>
      <c r="G130" s="288"/>
      <c r="H130" s="288"/>
      <c r="I130" s="288"/>
      <c r="J130" s="288"/>
      <c r="K130" s="288"/>
      <c r="L130" s="288"/>
      <c r="O130" s="163"/>
      <c r="T130" s="289">
        <v>1</v>
      </c>
      <c r="U130" s="289"/>
    </row>
    <row r="131" spans="4:21" ht="3.75" customHeight="1" x14ac:dyDescent="0.25"/>
    <row r="132" spans="4:21" ht="16.5" customHeight="1" x14ac:dyDescent="0.25">
      <c r="D132" s="288" t="s">
        <v>51</v>
      </c>
      <c r="E132" s="288"/>
      <c r="F132" s="288"/>
      <c r="G132" s="288"/>
      <c r="H132" s="288"/>
      <c r="I132" s="288"/>
      <c r="J132" s="288"/>
      <c r="K132" s="288"/>
      <c r="L132" s="288"/>
      <c r="O132" s="163"/>
      <c r="T132" s="289">
        <v>1</v>
      </c>
      <c r="U132" s="289"/>
    </row>
    <row r="133" spans="4:21" ht="3.75" customHeight="1" x14ac:dyDescent="0.25"/>
    <row r="134" spans="4:21" ht="16.5" customHeight="1" x14ac:dyDescent="0.25">
      <c r="D134" s="288" t="s">
        <v>52</v>
      </c>
      <c r="E134" s="288"/>
      <c r="F134" s="288"/>
      <c r="G134" s="288"/>
      <c r="H134" s="288"/>
      <c r="I134" s="288"/>
      <c r="J134" s="288"/>
      <c r="K134" s="288"/>
      <c r="L134" s="288"/>
      <c r="O134" s="163"/>
      <c r="T134" s="289">
        <v>1</v>
      </c>
      <c r="U134" s="289"/>
    </row>
    <row r="135" spans="4:21" ht="3.75" customHeight="1" x14ac:dyDescent="0.25"/>
    <row r="136" spans="4:21" ht="16.5" customHeight="1" x14ac:dyDescent="0.25">
      <c r="D136" s="288" t="s">
        <v>51</v>
      </c>
      <c r="E136" s="288"/>
      <c r="F136" s="288"/>
      <c r="G136" s="288"/>
      <c r="H136" s="288"/>
      <c r="I136" s="288"/>
      <c r="J136" s="288"/>
      <c r="K136" s="288"/>
      <c r="L136" s="288"/>
      <c r="O136" s="163"/>
      <c r="T136" s="289">
        <v>1</v>
      </c>
      <c r="U136" s="289"/>
    </row>
    <row r="137" spans="4:21" ht="3.75" customHeight="1" x14ac:dyDescent="0.25"/>
    <row r="138" spans="4:21" ht="16.5" customHeight="1" x14ac:dyDescent="0.25">
      <c r="D138" s="288" t="s">
        <v>52</v>
      </c>
      <c r="E138" s="288"/>
      <c r="F138" s="288"/>
      <c r="G138" s="288"/>
      <c r="H138" s="288"/>
      <c r="I138" s="288"/>
      <c r="J138" s="288"/>
      <c r="K138" s="288"/>
      <c r="L138" s="288"/>
      <c r="O138" s="163"/>
      <c r="T138" s="289">
        <v>1</v>
      </c>
      <c r="U138" s="289"/>
    </row>
    <row r="139" spans="4:21" ht="3.75" customHeight="1" x14ac:dyDescent="0.25"/>
    <row r="140" spans="4:21" ht="16.5" customHeight="1" x14ac:dyDescent="0.25">
      <c r="D140" s="288" t="s">
        <v>51</v>
      </c>
      <c r="E140" s="288"/>
      <c r="F140" s="288"/>
      <c r="G140" s="288"/>
      <c r="H140" s="288"/>
      <c r="I140" s="288"/>
      <c r="J140" s="288"/>
      <c r="K140" s="288"/>
      <c r="L140" s="288"/>
      <c r="O140" s="163"/>
      <c r="T140" s="289">
        <v>1</v>
      </c>
      <c r="U140" s="289"/>
    </row>
    <row r="141" spans="4:21" ht="3.75" customHeight="1" x14ac:dyDescent="0.25"/>
    <row r="142" spans="4:21" ht="16.5" customHeight="1" x14ac:dyDescent="0.25">
      <c r="D142" s="288" t="s">
        <v>52</v>
      </c>
      <c r="E142" s="288"/>
      <c r="F142" s="288"/>
      <c r="G142" s="288"/>
      <c r="H142" s="288"/>
      <c r="I142" s="288"/>
      <c r="J142" s="288"/>
      <c r="K142" s="288"/>
      <c r="L142" s="288"/>
      <c r="O142" s="163"/>
      <c r="T142" s="289">
        <v>4</v>
      </c>
      <c r="U142" s="289"/>
    </row>
    <row r="143" spans="4:21" ht="3.75" customHeight="1" x14ac:dyDescent="0.25"/>
    <row r="144" spans="4:21" ht="16.5" customHeight="1" x14ac:dyDescent="0.25">
      <c r="D144" s="288" t="s">
        <v>51</v>
      </c>
      <c r="E144" s="288"/>
      <c r="F144" s="288"/>
      <c r="G144" s="288"/>
      <c r="H144" s="288"/>
      <c r="I144" s="288"/>
      <c r="J144" s="288"/>
      <c r="K144" s="288"/>
      <c r="L144" s="288"/>
      <c r="O144" s="163"/>
      <c r="T144" s="289">
        <v>1</v>
      </c>
      <c r="U144" s="289"/>
    </row>
    <row r="145" spans="4:21" ht="3.75" customHeight="1" x14ac:dyDescent="0.25"/>
    <row r="146" spans="4:21" ht="16.5" customHeight="1" x14ac:dyDescent="0.25">
      <c r="D146" s="288" t="s">
        <v>51</v>
      </c>
      <c r="E146" s="288"/>
      <c r="F146" s="288"/>
      <c r="G146" s="288"/>
      <c r="H146" s="288"/>
      <c r="I146" s="288"/>
      <c r="J146" s="288"/>
      <c r="K146" s="288"/>
      <c r="L146" s="288"/>
      <c r="O146" s="163"/>
      <c r="T146" s="289">
        <v>1</v>
      </c>
      <c r="U146" s="289"/>
    </row>
    <row r="147" spans="4:21" ht="3.75" customHeight="1" x14ac:dyDescent="0.25"/>
    <row r="148" spans="4:21" ht="16.5" customHeight="1" x14ac:dyDescent="0.25">
      <c r="D148" s="288" t="s">
        <v>52</v>
      </c>
      <c r="E148" s="288"/>
      <c r="F148" s="288"/>
      <c r="G148" s="288"/>
      <c r="H148" s="288"/>
      <c r="I148" s="288"/>
      <c r="J148" s="288"/>
      <c r="K148" s="288"/>
      <c r="L148" s="288"/>
      <c r="O148" s="163"/>
      <c r="T148" s="289">
        <v>1</v>
      </c>
      <c r="U148" s="289"/>
    </row>
    <row r="149" spans="4:21" ht="3.75" customHeight="1" x14ac:dyDescent="0.25"/>
    <row r="150" spans="4:21" ht="16.5" customHeight="1" x14ac:dyDescent="0.25">
      <c r="D150" s="288" t="s">
        <v>52</v>
      </c>
      <c r="E150" s="288"/>
      <c r="F150" s="288"/>
      <c r="G150" s="288"/>
      <c r="H150" s="288"/>
      <c r="I150" s="288"/>
      <c r="J150" s="288"/>
      <c r="K150" s="288"/>
      <c r="L150" s="288"/>
      <c r="O150" s="163"/>
      <c r="T150" s="289">
        <v>1</v>
      </c>
      <c r="U150" s="289"/>
    </row>
    <row r="151" spans="4:21" ht="3.75" customHeight="1" x14ac:dyDescent="0.25"/>
    <row r="152" spans="4:21" ht="16.5" customHeight="1" x14ac:dyDescent="0.25">
      <c r="D152" s="288" t="s">
        <v>52</v>
      </c>
      <c r="E152" s="288"/>
      <c r="F152" s="288"/>
      <c r="G152" s="288"/>
      <c r="H152" s="288"/>
      <c r="I152" s="288"/>
      <c r="J152" s="288"/>
      <c r="K152" s="288"/>
      <c r="L152" s="288"/>
      <c r="O152" s="163"/>
      <c r="T152" s="289">
        <v>1</v>
      </c>
      <c r="U152" s="289"/>
    </row>
    <row r="153" spans="4:21" ht="3.75" customHeight="1" x14ac:dyDescent="0.25"/>
    <row r="154" spans="4:21" ht="16.5" customHeight="1" x14ac:dyDescent="0.25">
      <c r="D154" s="288" t="s">
        <v>52</v>
      </c>
      <c r="E154" s="288"/>
      <c r="F154" s="288"/>
      <c r="G154" s="288"/>
      <c r="H154" s="288"/>
      <c r="I154" s="288"/>
      <c r="J154" s="288"/>
      <c r="K154" s="288"/>
      <c r="L154" s="288"/>
      <c r="O154" s="163"/>
      <c r="T154" s="289">
        <v>1</v>
      </c>
      <c r="U154" s="289"/>
    </row>
    <row r="155" spans="4:21" ht="3.75" customHeight="1" x14ac:dyDescent="0.25"/>
    <row r="156" spans="4:21" ht="16.5" customHeight="1" x14ac:dyDescent="0.25">
      <c r="D156" s="288" t="s">
        <v>52</v>
      </c>
      <c r="E156" s="288"/>
      <c r="F156" s="288"/>
      <c r="G156" s="288"/>
      <c r="H156" s="288"/>
      <c r="I156" s="288"/>
      <c r="J156" s="288"/>
      <c r="K156" s="288"/>
      <c r="L156" s="288"/>
      <c r="O156" s="163"/>
      <c r="T156" s="289">
        <v>1</v>
      </c>
      <c r="U156" s="289"/>
    </row>
    <row r="157" spans="4:21" ht="3.75" customHeight="1" x14ac:dyDescent="0.25"/>
    <row r="158" spans="4:21" ht="16.5" customHeight="1" x14ac:dyDescent="0.25">
      <c r="D158" s="288" t="s">
        <v>52</v>
      </c>
      <c r="E158" s="288"/>
      <c r="F158" s="288"/>
      <c r="G158" s="288"/>
      <c r="H158" s="288"/>
      <c r="I158" s="288"/>
      <c r="J158" s="288"/>
      <c r="K158" s="288"/>
      <c r="L158" s="288"/>
      <c r="O158" s="163"/>
      <c r="T158" s="289">
        <v>1</v>
      </c>
      <c r="U158" s="289"/>
    </row>
    <row r="159" spans="4:21" ht="5.25" customHeight="1" x14ac:dyDescent="0.25"/>
    <row r="160" spans="4:21" ht="15" customHeight="1" x14ac:dyDescent="0.25"/>
    <row r="162" spans="2:21" ht="9" customHeight="1" x14ac:dyDescent="0.25"/>
    <row r="163" spans="2:21" ht="9" customHeight="1" x14ac:dyDescent="0.25"/>
    <row r="164" spans="2:21" ht="12.75" customHeight="1" x14ac:dyDescent="0.25">
      <c r="C164" s="293"/>
      <c r="D164" s="293"/>
      <c r="E164" s="294"/>
      <c r="F164" s="294"/>
      <c r="G164" s="294"/>
      <c r="I164" s="295"/>
      <c r="J164" s="295"/>
      <c r="K164" s="295"/>
    </row>
    <row r="165" spans="2:21" ht="11.25" customHeight="1" x14ac:dyDescent="0.25"/>
    <row r="166" spans="2:21" ht="12.75" customHeight="1" x14ac:dyDescent="0.25">
      <c r="K166" s="290" t="s">
        <v>37</v>
      </c>
      <c r="L166" s="290"/>
      <c r="M166" s="290"/>
      <c r="N166" s="290"/>
      <c r="O166" s="290"/>
      <c r="P166" s="290"/>
      <c r="Q166" s="290"/>
      <c r="R166" s="290"/>
      <c r="S166" s="290"/>
      <c r="T166" s="290"/>
    </row>
    <row r="167" spans="2:21" ht="9" customHeight="1" x14ac:dyDescent="0.25"/>
    <row r="168" spans="2:21" ht="12.75" customHeight="1" x14ac:dyDescent="0.25">
      <c r="K168" s="291" t="s">
        <v>38</v>
      </c>
      <c r="L168" s="291"/>
      <c r="M168" s="291"/>
      <c r="N168" s="291"/>
      <c r="O168" s="291"/>
      <c r="P168" s="291"/>
      <c r="Q168" s="291"/>
      <c r="R168" s="291"/>
      <c r="S168" s="291"/>
      <c r="T168" s="291"/>
    </row>
    <row r="169" spans="2:21" ht="31.5" customHeight="1" x14ac:dyDescent="0.25"/>
    <row r="170" spans="2:21" ht="12.75" customHeight="1" x14ac:dyDescent="0.25">
      <c r="B170" s="292" t="s">
        <v>85</v>
      </c>
      <c r="C170" s="292"/>
      <c r="D170" s="292"/>
      <c r="E170" s="292"/>
      <c r="F170" s="292"/>
      <c r="G170" s="292"/>
      <c r="H170" s="292"/>
      <c r="I170" s="292"/>
      <c r="J170" s="292"/>
      <c r="K170" s="292"/>
      <c r="L170" s="292"/>
      <c r="M170" s="292"/>
      <c r="N170" s="292"/>
      <c r="O170" s="292"/>
      <c r="P170" s="292"/>
      <c r="Q170" s="292"/>
      <c r="R170" s="292"/>
      <c r="S170" s="292"/>
      <c r="T170" s="292"/>
      <c r="U170" s="292"/>
    </row>
    <row r="171" spans="2:21" ht="9" customHeight="1" x14ac:dyDescent="0.25"/>
    <row r="172" spans="2:21" ht="15.75" customHeight="1" x14ac:dyDescent="0.25">
      <c r="B172" s="292" t="s">
        <v>40</v>
      </c>
      <c r="C172" s="292"/>
      <c r="D172" s="292"/>
      <c r="E172" s="292"/>
      <c r="F172" s="292"/>
      <c r="G172" s="292"/>
      <c r="H172" s="292"/>
      <c r="I172" s="292"/>
      <c r="J172" s="292"/>
      <c r="K172" s="292"/>
    </row>
    <row r="173" spans="2:21" ht="16.5" customHeight="1" x14ac:dyDescent="0.25"/>
    <row r="174" spans="2:21" ht="18.75" customHeight="1" x14ac:dyDescent="0.25">
      <c r="D174" s="283" t="s">
        <v>41</v>
      </c>
      <c r="E174" s="283"/>
      <c r="F174" s="283"/>
      <c r="G174" s="283"/>
      <c r="H174" s="283"/>
      <c r="I174" s="283"/>
      <c r="N174" s="283"/>
      <c r="O174" s="283"/>
      <c r="P174" s="283"/>
      <c r="R174" s="291" t="s">
        <v>42</v>
      </c>
      <c r="S174" s="291"/>
      <c r="T174" s="291"/>
      <c r="U174" s="291"/>
    </row>
    <row r="175" spans="2:21" ht="3.75" customHeight="1" x14ac:dyDescent="0.25"/>
    <row r="176" spans="2:21" ht="16.5" customHeight="1" x14ac:dyDescent="0.25">
      <c r="D176" s="288" t="s">
        <v>52</v>
      </c>
      <c r="E176" s="288"/>
      <c r="F176" s="288"/>
      <c r="G176" s="288"/>
      <c r="H176" s="288"/>
      <c r="I176" s="288"/>
      <c r="J176" s="288"/>
      <c r="K176" s="288"/>
      <c r="L176" s="288"/>
      <c r="O176" s="163"/>
      <c r="T176" s="289">
        <v>1</v>
      </c>
      <c r="U176" s="289"/>
    </row>
    <row r="177" spans="4:21" ht="3.75" customHeight="1" x14ac:dyDescent="0.25"/>
    <row r="178" spans="4:21" ht="16.5" customHeight="1" x14ac:dyDescent="0.25">
      <c r="D178" s="288" t="s">
        <v>52</v>
      </c>
      <c r="E178" s="288"/>
      <c r="F178" s="288"/>
      <c r="G178" s="288"/>
      <c r="H178" s="288"/>
      <c r="I178" s="288"/>
      <c r="J178" s="288"/>
      <c r="K178" s="288"/>
      <c r="L178" s="288"/>
      <c r="O178" s="163"/>
      <c r="T178" s="289">
        <v>1</v>
      </c>
      <c r="U178" s="289"/>
    </row>
    <row r="179" spans="4:21" ht="3.75" customHeight="1" x14ac:dyDescent="0.25"/>
    <row r="180" spans="4:21" ht="16.5" customHeight="1" x14ac:dyDescent="0.25">
      <c r="D180" s="288" t="s">
        <v>52</v>
      </c>
      <c r="E180" s="288"/>
      <c r="F180" s="288"/>
      <c r="G180" s="288"/>
      <c r="H180" s="288"/>
      <c r="I180" s="288"/>
      <c r="J180" s="288"/>
      <c r="K180" s="288"/>
      <c r="L180" s="288"/>
      <c r="O180" s="163"/>
      <c r="T180" s="289">
        <v>1</v>
      </c>
      <c r="U180" s="289"/>
    </row>
    <row r="181" spans="4:21" ht="3.75" customHeight="1" x14ac:dyDescent="0.25"/>
    <row r="182" spans="4:21" ht="16.5" customHeight="1" x14ac:dyDescent="0.25">
      <c r="D182" s="288" t="s">
        <v>52</v>
      </c>
      <c r="E182" s="288"/>
      <c r="F182" s="288"/>
      <c r="G182" s="288"/>
      <c r="H182" s="288"/>
      <c r="I182" s="288"/>
      <c r="J182" s="288"/>
      <c r="K182" s="288"/>
      <c r="L182" s="288"/>
      <c r="O182" s="163"/>
      <c r="T182" s="289">
        <v>1</v>
      </c>
      <c r="U182" s="289"/>
    </row>
    <row r="183" spans="4:21" ht="3.75" customHeight="1" x14ac:dyDescent="0.25"/>
    <row r="184" spans="4:21" ht="16.5" customHeight="1" x14ac:dyDescent="0.25">
      <c r="D184" s="288" t="s">
        <v>52</v>
      </c>
      <c r="E184" s="288"/>
      <c r="F184" s="288"/>
      <c r="G184" s="288"/>
      <c r="H184" s="288"/>
      <c r="I184" s="288"/>
      <c r="J184" s="288"/>
      <c r="K184" s="288"/>
      <c r="L184" s="288"/>
      <c r="O184" s="163"/>
      <c r="T184" s="289">
        <v>1</v>
      </c>
      <c r="U184" s="289"/>
    </row>
    <row r="185" spans="4:21" ht="3.75" customHeight="1" x14ac:dyDescent="0.25"/>
    <row r="186" spans="4:21" ht="16.5" customHeight="1" x14ac:dyDescent="0.25">
      <c r="D186" s="288" t="s">
        <v>52</v>
      </c>
      <c r="E186" s="288"/>
      <c r="F186" s="288"/>
      <c r="G186" s="288"/>
      <c r="H186" s="288"/>
      <c r="I186" s="288"/>
      <c r="J186" s="288"/>
      <c r="K186" s="288"/>
      <c r="L186" s="288"/>
      <c r="O186" s="163"/>
      <c r="T186" s="289">
        <v>1</v>
      </c>
      <c r="U186" s="289"/>
    </row>
    <row r="187" spans="4:21" ht="3.75" customHeight="1" x14ac:dyDescent="0.25"/>
    <row r="188" spans="4:21" ht="16.5" customHeight="1" x14ac:dyDescent="0.25">
      <c r="D188" s="288" t="s">
        <v>52</v>
      </c>
      <c r="E188" s="288"/>
      <c r="F188" s="288"/>
      <c r="G188" s="288"/>
      <c r="H188" s="288"/>
      <c r="I188" s="288"/>
      <c r="J188" s="288"/>
      <c r="K188" s="288"/>
      <c r="L188" s="288"/>
      <c r="O188" s="163"/>
      <c r="T188" s="289">
        <v>1</v>
      </c>
      <c r="U188" s="289"/>
    </row>
    <row r="189" spans="4:21" ht="3.75" customHeight="1" x14ac:dyDescent="0.25"/>
    <row r="190" spans="4:21" ht="16.5" customHeight="1" x14ac:dyDescent="0.25">
      <c r="D190" s="288" t="s">
        <v>52</v>
      </c>
      <c r="E190" s="288"/>
      <c r="F190" s="288"/>
      <c r="G190" s="288"/>
      <c r="H190" s="288"/>
      <c r="I190" s="288"/>
      <c r="J190" s="288"/>
      <c r="K190" s="288"/>
      <c r="L190" s="288"/>
      <c r="O190" s="163"/>
      <c r="T190" s="289">
        <v>1</v>
      </c>
      <c r="U190" s="289"/>
    </row>
    <row r="191" spans="4:21" ht="3.75" customHeight="1" x14ac:dyDescent="0.25"/>
    <row r="192" spans="4:21" ht="16.5" customHeight="1" x14ac:dyDescent="0.25">
      <c r="D192" s="288" t="s">
        <v>52</v>
      </c>
      <c r="E192" s="288"/>
      <c r="F192" s="288"/>
      <c r="G192" s="288"/>
      <c r="H192" s="288"/>
      <c r="I192" s="288"/>
      <c r="J192" s="288"/>
      <c r="K192" s="288"/>
      <c r="L192" s="288"/>
      <c r="O192" s="163"/>
      <c r="T192" s="289">
        <v>1</v>
      </c>
      <c r="U192" s="289"/>
    </row>
    <row r="193" spans="4:21" ht="3.75" customHeight="1" x14ac:dyDescent="0.25"/>
    <row r="194" spans="4:21" ht="16.5" customHeight="1" x14ac:dyDescent="0.25">
      <c r="D194" s="288" t="s">
        <v>53</v>
      </c>
      <c r="E194" s="288"/>
      <c r="F194" s="288"/>
      <c r="G194" s="288"/>
      <c r="H194" s="288"/>
      <c r="I194" s="288"/>
      <c r="J194" s="288"/>
      <c r="K194" s="288"/>
      <c r="L194" s="288"/>
      <c r="O194" s="163"/>
      <c r="T194" s="289">
        <v>1</v>
      </c>
      <c r="U194" s="289"/>
    </row>
    <row r="195" spans="4:21" ht="3.75" customHeight="1" x14ac:dyDescent="0.25"/>
    <row r="196" spans="4:21" ht="16.5" customHeight="1" x14ac:dyDescent="0.25">
      <c r="D196" s="288" t="s">
        <v>51</v>
      </c>
      <c r="E196" s="288"/>
      <c r="F196" s="288"/>
      <c r="G196" s="288"/>
      <c r="H196" s="288"/>
      <c r="I196" s="288"/>
      <c r="J196" s="288"/>
      <c r="K196" s="288"/>
      <c r="L196" s="288"/>
      <c r="O196" s="163"/>
      <c r="T196" s="289">
        <v>1</v>
      </c>
      <c r="U196" s="289"/>
    </row>
    <row r="197" spans="4:21" ht="3.75" customHeight="1" x14ac:dyDescent="0.25"/>
    <row r="198" spans="4:21" ht="16.5" customHeight="1" x14ac:dyDescent="0.25">
      <c r="D198" s="288" t="s">
        <v>51</v>
      </c>
      <c r="E198" s="288"/>
      <c r="F198" s="288"/>
      <c r="G198" s="288"/>
      <c r="H198" s="288"/>
      <c r="I198" s="288"/>
      <c r="J198" s="288"/>
      <c r="K198" s="288"/>
      <c r="L198" s="288"/>
      <c r="O198" s="163"/>
      <c r="T198" s="289">
        <v>1</v>
      </c>
      <c r="U198" s="289"/>
    </row>
    <row r="199" spans="4:21" ht="3.75" customHeight="1" x14ac:dyDescent="0.25"/>
    <row r="200" spans="4:21" ht="16.5" customHeight="1" x14ac:dyDescent="0.25">
      <c r="D200" s="288" t="s">
        <v>51</v>
      </c>
      <c r="E200" s="288"/>
      <c r="F200" s="288"/>
      <c r="G200" s="288"/>
      <c r="H200" s="288"/>
      <c r="I200" s="288"/>
      <c r="J200" s="288"/>
      <c r="K200" s="288"/>
      <c r="L200" s="288"/>
      <c r="O200" s="163"/>
      <c r="T200" s="289">
        <v>1</v>
      </c>
      <c r="U200" s="289"/>
    </row>
    <row r="201" spans="4:21" ht="3.75" customHeight="1" x14ac:dyDescent="0.25"/>
    <row r="202" spans="4:21" ht="16.5" customHeight="1" x14ac:dyDescent="0.25">
      <c r="D202" s="288" t="s">
        <v>51</v>
      </c>
      <c r="E202" s="288"/>
      <c r="F202" s="288"/>
      <c r="G202" s="288"/>
      <c r="H202" s="288"/>
      <c r="I202" s="288"/>
      <c r="J202" s="288"/>
      <c r="K202" s="288"/>
      <c r="L202" s="288"/>
      <c r="O202" s="163"/>
      <c r="T202" s="289">
        <v>1</v>
      </c>
      <c r="U202" s="289"/>
    </row>
    <row r="203" spans="4:21" ht="3.75" customHeight="1" x14ac:dyDescent="0.25"/>
    <row r="204" spans="4:21" ht="16.5" customHeight="1" x14ac:dyDescent="0.25">
      <c r="D204" s="288" t="s">
        <v>53</v>
      </c>
      <c r="E204" s="288"/>
      <c r="F204" s="288"/>
      <c r="G204" s="288"/>
      <c r="H204" s="288"/>
      <c r="I204" s="288"/>
      <c r="J204" s="288"/>
      <c r="K204" s="288"/>
      <c r="L204" s="288"/>
      <c r="O204" s="163"/>
      <c r="T204" s="289">
        <v>1</v>
      </c>
      <c r="U204" s="289"/>
    </row>
    <row r="205" spans="4:21" ht="3.75" customHeight="1" x14ac:dyDescent="0.25"/>
    <row r="206" spans="4:21" ht="16.5" customHeight="1" x14ac:dyDescent="0.25">
      <c r="D206" s="288" t="s">
        <v>51</v>
      </c>
      <c r="E206" s="288"/>
      <c r="F206" s="288"/>
      <c r="G206" s="288"/>
      <c r="H206" s="288"/>
      <c r="I206" s="288"/>
      <c r="J206" s="288"/>
      <c r="K206" s="288"/>
      <c r="L206" s="288"/>
      <c r="O206" s="163"/>
      <c r="T206" s="289">
        <v>1</v>
      </c>
      <c r="U206" s="289"/>
    </row>
    <row r="207" spans="4:21" ht="3.75" customHeight="1" x14ac:dyDescent="0.25"/>
    <row r="208" spans="4:21" ht="16.5" customHeight="1" x14ac:dyDescent="0.25">
      <c r="D208" s="288" t="s">
        <v>53</v>
      </c>
      <c r="E208" s="288"/>
      <c r="F208" s="288"/>
      <c r="G208" s="288"/>
      <c r="H208" s="288"/>
      <c r="I208" s="288"/>
      <c r="J208" s="288"/>
      <c r="K208" s="288"/>
      <c r="L208" s="288"/>
      <c r="O208" s="163"/>
      <c r="T208" s="289">
        <v>1</v>
      </c>
      <c r="U208" s="289"/>
    </row>
    <row r="209" spans="4:21" ht="3.75" customHeight="1" x14ac:dyDescent="0.25"/>
    <row r="210" spans="4:21" ht="16.5" customHeight="1" x14ac:dyDescent="0.25">
      <c r="D210" s="288" t="s">
        <v>51</v>
      </c>
      <c r="E210" s="288"/>
      <c r="F210" s="288"/>
      <c r="G210" s="288"/>
      <c r="H210" s="288"/>
      <c r="I210" s="288"/>
      <c r="J210" s="288"/>
      <c r="K210" s="288"/>
      <c r="L210" s="288"/>
      <c r="O210" s="163"/>
      <c r="T210" s="289">
        <v>1</v>
      </c>
      <c r="U210" s="289"/>
    </row>
    <row r="211" spans="4:21" ht="3.75" customHeight="1" x14ac:dyDescent="0.25"/>
    <row r="212" spans="4:21" ht="16.5" customHeight="1" x14ac:dyDescent="0.25">
      <c r="D212" s="288" t="s">
        <v>53</v>
      </c>
      <c r="E212" s="288"/>
      <c r="F212" s="288"/>
      <c r="G212" s="288"/>
      <c r="H212" s="288"/>
      <c r="I212" s="288"/>
      <c r="J212" s="288"/>
      <c r="K212" s="288"/>
      <c r="L212" s="288"/>
      <c r="O212" s="163"/>
      <c r="T212" s="289">
        <v>2</v>
      </c>
      <c r="U212" s="289"/>
    </row>
    <row r="213" spans="4:21" ht="3.75" customHeight="1" x14ac:dyDescent="0.25"/>
    <row r="214" spans="4:21" ht="16.5" customHeight="1" x14ac:dyDescent="0.25">
      <c r="D214" s="288" t="s">
        <v>53</v>
      </c>
      <c r="E214" s="288"/>
      <c r="F214" s="288"/>
      <c r="G214" s="288"/>
      <c r="H214" s="288"/>
      <c r="I214" s="288"/>
      <c r="J214" s="288"/>
      <c r="K214" s="288"/>
      <c r="L214" s="288"/>
      <c r="O214" s="163"/>
      <c r="T214" s="289">
        <v>1</v>
      </c>
      <c r="U214" s="289"/>
    </row>
    <row r="215" spans="4:21" ht="3.75" customHeight="1" x14ac:dyDescent="0.25"/>
    <row r="216" spans="4:21" ht="16.5" customHeight="1" x14ac:dyDescent="0.25">
      <c r="D216" s="288" t="s">
        <v>53</v>
      </c>
      <c r="E216" s="288"/>
      <c r="F216" s="288"/>
      <c r="G216" s="288"/>
      <c r="H216" s="288"/>
      <c r="I216" s="288"/>
      <c r="J216" s="288"/>
      <c r="K216" s="288"/>
      <c r="L216" s="288"/>
      <c r="O216" s="163"/>
      <c r="T216" s="289">
        <v>1</v>
      </c>
      <c r="U216" s="289"/>
    </row>
    <row r="217" spans="4:21" ht="3.75" customHeight="1" x14ac:dyDescent="0.25"/>
    <row r="218" spans="4:21" ht="16.5" customHeight="1" x14ac:dyDescent="0.25">
      <c r="D218" s="288" t="s">
        <v>53</v>
      </c>
      <c r="E218" s="288"/>
      <c r="F218" s="288"/>
      <c r="G218" s="288"/>
      <c r="H218" s="288"/>
      <c r="I218" s="288"/>
      <c r="J218" s="288"/>
      <c r="K218" s="288"/>
      <c r="L218" s="288"/>
      <c r="O218" s="163"/>
      <c r="T218" s="289">
        <v>1</v>
      </c>
      <c r="U218" s="289"/>
    </row>
    <row r="219" spans="4:21" ht="3.75" customHeight="1" x14ac:dyDescent="0.25"/>
    <row r="220" spans="4:21" ht="16.5" customHeight="1" x14ac:dyDescent="0.25">
      <c r="D220" s="288" t="s">
        <v>53</v>
      </c>
      <c r="E220" s="288"/>
      <c r="F220" s="288"/>
      <c r="G220" s="288"/>
      <c r="H220" s="288"/>
      <c r="I220" s="288"/>
      <c r="J220" s="288"/>
      <c r="K220" s="288"/>
      <c r="L220" s="288"/>
      <c r="O220" s="163"/>
      <c r="T220" s="289">
        <v>1</v>
      </c>
      <c r="U220" s="289"/>
    </row>
    <row r="221" spans="4:21" ht="3.75" customHeight="1" x14ac:dyDescent="0.25"/>
    <row r="222" spans="4:21" ht="16.5" customHeight="1" x14ac:dyDescent="0.25">
      <c r="D222" s="288" t="s">
        <v>51</v>
      </c>
      <c r="E222" s="288"/>
      <c r="F222" s="288"/>
      <c r="G222" s="288"/>
      <c r="H222" s="288"/>
      <c r="I222" s="288"/>
      <c r="J222" s="288"/>
      <c r="K222" s="288"/>
      <c r="L222" s="288"/>
      <c r="O222" s="163"/>
      <c r="T222" s="289">
        <v>1</v>
      </c>
      <c r="U222" s="289"/>
    </row>
    <row r="223" spans="4:21" ht="3.75" customHeight="1" x14ac:dyDescent="0.25"/>
    <row r="224" spans="4:21" ht="16.5" customHeight="1" x14ac:dyDescent="0.25">
      <c r="D224" s="288" t="s">
        <v>53</v>
      </c>
      <c r="E224" s="288"/>
      <c r="F224" s="288"/>
      <c r="G224" s="288"/>
      <c r="H224" s="288"/>
      <c r="I224" s="288"/>
      <c r="J224" s="288"/>
      <c r="K224" s="288"/>
      <c r="L224" s="288"/>
      <c r="O224" s="163"/>
      <c r="T224" s="289">
        <v>1</v>
      </c>
      <c r="U224" s="289"/>
    </row>
    <row r="225" spans="4:21" ht="3.75" customHeight="1" x14ac:dyDescent="0.25"/>
    <row r="226" spans="4:21" ht="16.5" customHeight="1" x14ac:dyDescent="0.25">
      <c r="D226" s="288" t="s">
        <v>51</v>
      </c>
      <c r="E226" s="288"/>
      <c r="F226" s="288"/>
      <c r="G226" s="288"/>
      <c r="H226" s="288"/>
      <c r="I226" s="288"/>
      <c r="J226" s="288"/>
      <c r="K226" s="288"/>
      <c r="L226" s="288"/>
      <c r="O226" s="163"/>
      <c r="T226" s="289">
        <v>1</v>
      </c>
      <c r="U226" s="289"/>
    </row>
    <row r="227" spans="4:21" ht="3.75" customHeight="1" x14ac:dyDescent="0.25"/>
    <row r="228" spans="4:21" ht="16.5" customHeight="1" x14ac:dyDescent="0.25">
      <c r="D228" s="288" t="s">
        <v>51</v>
      </c>
      <c r="E228" s="288"/>
      <c r="F228" s="288"/>
      <c r="G228" s="288"/>
      <c r="H228" s="288"/>
      <c r="I228" s="288"/>
      <c r="J228" s="288"/>
      <c r="K228" s="288"/>
      <c r="L228" s="288"/>
      <c r="O228" s="163"/>
      <c r="T228" s="289">
        <v>1</v>
      </c>
      <c r="U228" s="289"/>
    </row>
    <row r="229" spans="4:21" ht="3.75" customHeight="1" x14ac:dyDescent="0.25"/>
    <row r="230" spans="4:21" ht="16.5" customHeight="1" x14ac:dyDescent="0.25">
      <c r="D230" s="288" t="s">
        <v>51</v>
      </c>
      <c r="E230" s="288"/>
      <c r="F230" s="288"/>
      <c r="G230" s="288"/>
      <c r="H230" s="288"/>
      <c r="I230" s="288"/>
      <c r="J230" s="288"/>
      <c r="K230" s="288"/>
      <c r="L230" s="288"/>
      <c r="O230" s="163"/>
      <c r="T230" s="289">
        <v>1</v>
      </c>
      <c r="U230" s="289"/>
    </row>
    <row r="231" spans="4:21" ht="3.75" customHeight="1" x14ac:dyDescent="0.25"/>
    <row r="232" spans="4:21" ht="16.5" customHeight="1" x14ac:dyDescent="0.25">
      <c r="D232" s="288" t="s">
        <v>51</v>
      </c>
      <c r="E232" s="288"/>
      <c r="F232" s="288"/>
      <c r="G232" s="288"/>
      <c r="H232" s="288"/>
      <c r="I232" s="288"/>
      <c r="J232" s="288"/>
      <c r="K232" s="288"/>
      <c r="L232" s="288"/>
      <c r="O232" s="163"/>
      <c r="T232" s="289">
        <v>1</v>
      </c>
      <c r="U232" s="289"/>
    </row>
    <row r="233" spans="4:21" ht="3.75" customHeight="1" x14ac:dyDescent="0.25"/>
    <row r="234" spans="4:21" ht="16.5" customHeight="1" x14ac:dyDescent="0.25">
      <c r="D234" s="288" t="s">
        <v>51</v>
      </c>
      <c r="E234" s="288"/>
      <c r="F234" s="288"/>
      <c r="G234" s="288"/>
      <c r="H234" s="288"/>
      <c r="I234" s="288"/>
      <c r="J234" s="288"/>
      <c r="K234" s="288"/>
      <c r="L234" s="288"/>
      <c r="O234" s="163"/>
      <c r="T234" s="289">
        <v>1</v>
      </c>
      <c r="U234" s="289"/>
    </row>
    <row r="235" spans="4:21" ht="3.75" customHeight="1" x14ac:dyDescent="0.25"/>
    <row r="236" spans="4:21" ht="16.5" customHeight="1" x14ac:dyDescent="0.25">
      <c r="D236" s="288" t="s">
        <v>51</v>
      </c>
      <c r="E236" s="288"/>
      <c r="F236" s="288"/>
      <c r="G236" s="288"/>
      <c r="H236" s="288"/>
      <c r="I236" s="288"/>
      <c r="J236" s="288"/>
      <c r="K236" s="288"/>
      <c r="L236" s="288"/>
      <c r="O236" s="163"/>
      <c r="T236" s="289">
        <v>1</v>
      </c>
      <c r="U236" s="289"/>
    </row>
    <row r="237" spans="4:21" ht="3.75" customHeight="1" x14ac:dyDescent="0.25"/>
    <row r="238" spans="4:21" ht="16.5" customHeight="1" x14ac:dyDescent="0.25">
      <c r="D238" s="288" t="s">
        <v>51</v>
      </c>
      <c r="E238" s="288"/>
      <c r="F238" s="288"/>
      <c r="G238" s="288"/>
      <c r="H238" s="288"/>
      <c r="I238" s="288"/>
      <c r="J238" s="288"/>
      <c r="K238" s="288"/>
      <c r="L238" s="288"/>
      <c r="O238" s="163"/>
      <c r="T238" s="289">
        <v>1</v>
      </c>
      <c r="U238" s="289"/>
    </row>
    <row r="239" spans="4:21" ht="13.5" customHeight="1" x14ac:dyDescent="0.25"/>
    <row r="240" spans="4:21" ht="15" customHeight="1" x14ac:dyDescent="0.25"/>
    <row r="242" spans="2:21" ht="9" customHeight="1" x14ac:dyDescent="0.25"/>
    <row r="243" spans="2:21" ht="9" customHeight="1" x14ac:dyDescent="0.25"/>
    <row r="244" spans="2:21" ht="12.75" customHeight="1" x14ac:dyDescent="0.25">
      <c r="C244" s="293"/>
      <c r="D244" s="293"/>
      <c r="E244" s="294"/>
      <c r="F244" s="294"/>
      <c r="G244" s="294"/>
      <c r="I244" s="295"/>
      <c r="J244" s="295"/>
      <c r="K244" s="295"/>
    </row>
    <row r="245" spans="2:21" ht="11.25" customHeight="1" x14ac:dyDescent="0.25"/>
    <row r="246" spans="2:21" ht="12.75" customHeight="1" x14ac:dyDescent="0.25">
      <c r="K246" s="290" t="s">
        <v>37</v>
      </c>
      <c r="L246" s="290"/>
      <c r="M246" s="290"/>
      <c r="N246" s="290"/>
      <c r="O246" s="290"/>
      <c r="P246" s="290"/>
      <c r="Q246" s="290"/>
      <c r="R246" s="290"/>
      <c r="S246" s="290"/>
      <c r="T246" s="290"/>
    </row>
    <row r="247" spans="2:21" ht="9" customHeight="1" x14ac:dyDescent="0.25"/>
    <row r="248" spans="2:21" ht="12.75" customHeight="1" x14ac:dyDescent="0.25">
      <c r="K248" s="291" t="s">
        <v>38</v>
      </c>
      <c r="L248" s="291"/>
      <c r="M248" s="291"/>
      <c r="N248" s="291"/>
      <c r="O248" s="291"/>
      <c r="P248" s="291"/>
      <c r="Q248" s="291"/>
      <c r="R248" s="291"/>
      <c r="S248" s="291"/>
      <c r="T248" s="291"/>
    </row>
    <row r="249" spans="2:21" ht="31.5" customHeight="1" x14ac:dyDescent="0.25"/>
    <row r="250" spans="2:21" ht="12.75" customHeight="1" x14ac:dyDescent="0.25">
      <c r="B250" s="292" t="s">
        <v>85</v>
      </c>
      <c r="C250" s="292"/>
      <c r="D250" s="292"/>
      <c r="E250" s="292"/>
      <c r="F250" s="292"/>
      <c r="G250" s="292"/>
      <c r="H250" s="292"/>
      <c r="I250" s="292"/>
      <c r="J250" s="292"/>
      <c r="K250" s="292"/>
      <c r="L250" s="292"/>
      <c r="M250" s="292"/>
      <c r="N250" s="292"/>
      <c r="O250" s="292"/>
      <c r="P250" s="292"/>
      <c r="Q250" s="292"/>
      <c r="R250" s="292"/>
      <c r="S250" s="292"/>
      <c r="T250" s="292"/>
      <c r="U250" s="292"/>
    </row>
    <row r="251" spans="2:21" ht="9" customHeight="1" x14ac:dyDescent="0.25"/>
    <row r="252" spans="2:21" ht="15.75" customHeight="1" x14ac:dyDescent="0.25">
      <c r="B252" s="292" t="s">
        <v>40</v>
      </c>
      <c r="C252" s="292"/>
      <c r="D252" s="292"/>
      <c r="E252" s="292"/>
      <c r="F252" s="292"/>
      <c r="G252" s="292"/>
      <c r="H252" s="292"/>
      <c r="I252" s="292"/>
      <c r="J252" s="292"/>
      <c r="K252" s="292"/>
    </row>
    <row r="253" spans="2:21" ht="16.5" customHeight="1" x14ac:dyDescent="0.25"/>
    <row r="254" spans="2:21" ht="18.75" customHeight="1" x14ac:dyDescent="0.25">
      <c r="D254" s="283" t="s">
        <v>41</v>
      </c>
      <c r="E254" s="283"/>
      <c r="F254" s="283"/>
      <c r="G254" s="283"/>
      <c r="H254" s="283"/>
      <c r="I254" s="283"/>
      <c r="N254" s="283"/>
      <c r="O254" s="283"/>
      <c r="P254" s="283"/>
      <c r="R254" s="291" t="s">
        <v>42</v>
      </c>
      <c r="S254" s="291"/>
      <c r="T254" s="291"/>
      <c r="U254" s="291"/>
    </row>
    <row r="255" spans="2:21" ht="3.75" customHeight="1" x14ac:dyDescent="0.25"/>
    <row r="256" spans="2:21" ht="16.5" customHeight="1" x14ac:dyDescent="0.25">
      <c r="D256" s="288" t="s">
        <v>51</v>
      </c>
      <c r="E256" s="288"/>
      <c r="F256" s="288"/>
      <c r="G256" s="288"/>
      <c r="H256" s="288"/>
      <c r="I256" s="288"/>
      <c r="J256" s="288"/>
      <c r="K256" s="288"/>
      <c r="L256" s="288"/>
      <c r="O256" s="163"/>
      <c r="T256" s="289">
        <v>1</v>
      </c>
      <c r="U256" s="289"/>
    </row>
    <row r="257" spans="4:21" ht="3.75" customHeight="1" x14ac:dyDescent="0.25"/>
    <row r="258" spans="4:21" ht="16.5" customHeight="1" x14ac:dyDescent="0.25">
      <c r="D258" s="288" t="s">
        <v>51</v>
      </c>
      <c r="E258" s="288"/>
      <c r="F258" s="288"/>
      <c r="G258" s="288"/>
      <c r="H258" s="288"/>
      <c r="I258" s="288"/>
      <c r="J258" s="288"/>
      <c r="K258" s="288"/>
      <c r="L258" s="288"/>
      <c r="O258" s="163"/>
      <c r="T258" s="289">
        <v>1</v>
      </c>
      <c r="U258" s="289"/>
    </row>
    <row r="259" spans="4:21" ht="3.75" customHeight="1" x14ac:dyDescent="0.25"/>
    <row r="260" spans="4:21" ht="16.5" customHeight="1" x14ac:dyDescent="0.25">
      <c r="D260" s="288" t="s">
        <v>51</v>
      </c>
      <c r="E260" s="288"/>
      <c r="F260" s="288"/>
      <c r="G260" s="288"/>
      <c r="H260" s="288"/>
      <c r="I260" s="288"/>
      <c r="J260" s="288"/>
      <c r="K260" s="288"/>
      <c r="L260" s="288"/>
      <c r="O260" s="163"/>
      <c r="T260" s="289">
        <v>1</v>
      </c>
      <c r="U260" s="289"/>
    </row>
    <row r="261" spans="4:21" ht="3.75" customHeight="1" x14ac:dyDescent="0.25"/>
    <row r="262" spans="4:21" ht="16.5" customHeight="1" x14ac:dyDescent="0.25">
      <c r="D262" s="288" t="s">
        <v>51</v>
      </c>
      <c r="E262" s="288"/>
      <c r="F262" s="288"/>
      <c r="G262" s="288"/>
      <c r="H262" s="288"/>
      <c r="I262" s="288"/>
      <c r="J262" s="288"/>
      <c r="K262" s="288"/>
      <c r="L262" s="288"/>
      <c r="O262" s="163"/>
      <c r="T262" s="289">
        <v>1</v>
      </c>
      <c r="U262" s="289"/>
    </row>
    <row r="263" spans="4:21" ht="3.75" customHeight="1" x14ac:dyDescent="0.25"/>
    <row r="264" spans="4:21" ht="16.5" customHeight="1" x14ac:dyDescent="0.25">
      <c r="D264" s="288" t="s">
        <v>51</v>
      </c>
      <c r="E264" s="288"/>
      <c r="F264" s="288"/>
      <c r="G264" s="288"/>
      <c r="H264" s="288"/>
      <c r="I264" s="288"/>
      <c r="J264" s="288"/>
      <c r="K264" s="288"/>
      <c r="L264" s="288"/>
      <c r="O264" s="163"/>
      <c r="T264" s="289">
        <v>1</v>
      </c>
      <c r="U264" s="289"/>
    </row>
    <row r="265" spans="4:21" ht="3.75" customHeight="1" x14ac:dyDescent="0.25"/>
    <row r="266" spans="4:21" ht="16.5" customHeight="1" x14ac:dyDescent="0.25">
      <c r="D266" s="288" t="s">
        <v>51</v>
      </c>
      <c r="E266" s="288"/>
      <c r="F266" s="288"/>
      <c r="G266" s="288"/>
      <c r="H266" s="288"/>
      <c r="I266" s="288"/>
      <c r="J266" s="288"/>
      <c r="K266" s="288"/>
      <c r="L266" s="288"/>
      <c r="O266" s="163"/>
      <c r="T266" s="289">
        <v>1</v>
      </c>
      <c r="U266" s="289"/>
    </row>
    <row r="267" spans="4:21" ht="3.75" customHeight="1" x14ac:dyDescent="0.25"/>
    <row r="268" spans="4:21" ht="16.5" customHeight="1" x14ac:dyDescent="0.25">
      <c r="D268" s="288" t="s">
        <v>51</v>
      </c>
      <c r="E268" s="288"/>
      <c r="F268" s="288"/>
      <c r="G268" s="288"/>
      <c r="H268" s="288"/>
      <c r="I268" s="288"/>
      <c r="J268" s="288"/>
      <c r="K268" s="288"/>
      <c r="L268" s="288"/>
      <c r="O268" s="163"/>
      <c r="T268" s="289">
        <v>1</v>
      </c>
      <c r="U268" s="289"/>
    </row>
    <row r="269" spans="4:21" ht="3.75" customHeight="1" x14ac:dyDescent="0.25"/>
    <row r="270" spans="4:21" ht="16.5" customHeight="1" x14ac:dyDescent="0.25">
      <c r="D270" s="288" t="s">
        <v>51</v>
      </c>
      <c r="E270" s="288"/>
      <c r="F270" s="288"/>
      <c r="G270" s="288"/>
      <c r="H270" s="288"/>
      <c r="I270" s="288"/>
      <c r="J270" s="288"/>
      <c r="K270" s="288"/>
      <c r="L270" s="288"/>
      <c r="O270" s="163"/>
      <c r="T270" s="289">
        <v>1</v>
      </c>
      <c r="U270" s="289"/>
    </row>
    <row r="271" spans="4:21" ht="3.75" customHeight="1" x14ac:dyDescent="0.25"/>
    <row r="272" spans="4:21" ht="16.5" customHeight="1" x14ac:dyDescent="0.25">
      <c r="D272" s="288" t="s">
        <v>51</v>
      </c>
      <c r="E272" s="288"/>
      <c r="F272" s="288"/>
      <c r="G272" s="288"/>
      <c r="H272" s="288"/>
      <c r="I272" s="288"/>
      <c r="J272" s="288"/>
      <c r="K272" s="288"/>
      <c r="L272" s="288"/>
      <c r="O272" s="163"/>
      <c r="T272" s="289">
        <v>1</v>
      </c>
      <c r="U272" s="289"/>
    </row>
    <row r="273" spans="3:21" ht="3.75" customHeight="1" x14ac:dyDescent="0.25"/>
    <row r="274" spans="3:21" ht="16.5" customHeight="1" x14ac:dyDescent="0.25">
      <c r="D274" s="288" t="s">
        <v>51</v>
      </c>
      <c r="E274" s="288"/>
      <c r="F274" s="288"/>
      <c r="G274" s="288"/>
      <c r="H274" s="288"/>
      <c r="I274" s="288"/>
      <c r="J274" s="288"/>
      <c r="K274" s="288"/>
      <c r="L274" s="288"/>
      <c r="O274" s="163"/>
      <c r="T274" s="289">
        <v>1</v>
      </c>
      <c r="U274" s="289"/>
    </row>
    <row r="275" spans="3:21" ht="6.75" customHeight="1" x14ac:dyDescent="0.25"/>
    <row r="276" spans="3:21" ht="14.25" customHeight="1" x14ac:dyDescent="0.25">
      <c r="C276" s="283" t="s">
        <v>45</v>
      </c>
      <c r="D276" s="283"/>
      <c r="E276" s="283"/>
      <c r="F276" s="283"/>
      <c r="G276" s="284" t="s">
        <v>54</v>
      </c>
      <c r="H276" s="284"/>
      <c r="I276" s="284"/>
      <c r="J276" s="284"/>
      <c r="K276" s="284"/>
      <c r="L276" s="284"/>
      <c r="S276" s="285">
        <v>341</v>
      </c>
      <c r="T276" s="285"/>
      <c r="U276" s="285"/>
    </row>
    <row r="277" spans="3:21" ht="8.25" customHeight="1" x14ac:dyDescent="0.25"/>
    <row r="278" spans="3:21" ht="3.75" customHeight="1" x14ac:dyDescent="0.25"/>
    <row r="279" spans="3:21" ht="16.5" customHeight="1" x14ac:dyDescent="0.25">
      <c r="D279" s="288" t="s">
        <v>57</v>
      </c>
      <c r="E279" s="288"/>
      <c r="F279" s="288"/>
      <c r="G279" s="288"/>
      <c r="H279" s="288"/>
      <c r="I279" s="288"/>
      <c r="J279" s="288"/>
      <c r="K279" s="288"/>
      <c r="L279" s="288"/>
      <c r="O279" s="163"/>
      <c r="T279" s="289">
        <v>44</v>
      </c>
      <c r="U279" s="289"/>
    </row>
    <row r="280" spans="3:21" ht="3.75" customHeight="1" x14ac:dyDescent="0.25"/>
    <row r="281" spans="3:21" ht="16.5" customHeight="1" x14ac:dyDescent="0.25">
      <c r="D281" s="288" t="s">
        <v>56</v>
      </c>
      <c r="E281" s="288"/>
      <c r="F281" s="288"/>
      <c r="G281" s="288"/>
      <c r="H281" s="288"/>
      <c r="I281" s="288"/>
      <c r="J281" s="288"/>
      <c r="K281" s="288"/>
      <c r="L281" s="288"/>
      <c r="O281" s="163"/>
      <c r="T281" s="289">
        <v>32</v>
      </c>
      <c r="U281" s="289"/>
    </row>
    <row r="282" spans="3:21" ht="3.75" customHeight="1" x14ac:dyDescent="0.25"/>
    <row r="283" spans="3:21" ht="16.5" customHeight="1" x14ac:dyDescent="0.25">
      <c r="D283" s="288" t="s">
        <v>56</v>
      </c>
      <c r="E283" s="288"/>
      <c r="F283" s="288"/>
      <c r="G283" s="288"/>
      <c r="H283" s="288"/>
      <c r="I283" s="288"/>
      <c r="J283" s="288"/>
      <c r="K283" s="288"/>
      <c r="L283" s="288"/>
      <c r="O283" s="163"/>
      <c r="T283" s="289">
        <v>2</v>
      </c>
      <c r="U283" s="289"/>
    </row>
    <row r="284" spans="3:21" ht="3.75" customHeight="1" x14ac:dyDescent="0.25"/>
    <row r="285" spans="3:21" ht="16.5" customHeight="1" x14ac:dyDescent="0.25">
      <c r="D285" s="288" t="s">
        <v>56</v>
      </c>
      <c r="E285" s="288"/>
      <c r="F285" s="288"/>
      <c r="G285" s="288"/>
      <c r="H285" s="288"/>
      <c r="I285" s="288"/>
      <c r="J285" s="288"/>
      <c r="K285" s="288"/>
      <c r="L285" s="288"/>
      <c r="O285" s="163"/>
      <c r="T285" s="289">
        <v>7</v>
      </c>
      <c r="U285" s="289"/>
    </row>
    <row r="286" spans="3:21" ht="3.75" customHeight="1" x14ac:dyDescent="0.25"/>
    <row r="287" spans="3:21" ht="16.5" customHeight="1" x14ac:dyDescent="0.25">
      <c r="D287" s="288" t="s">
        <v>86</v>
      </c>
      <c r="E287" s="288"/>
      <c r="F287" s="288"/>
      <c r="G287" s="288"/>
      <c r="H287" s="288"/>
      <c r="I287" s="288"/>
      <c r="J287" s="288"/>
      <c r="K287" s="288"/>
      <c r="L287" s="288"/>
      <c r="O287" s="163"/>
      <c r="T287" s="289">
        <v>28</v>
      </c>
      <c r="U287" s="289"/>
    </row>
    <row r="288" spans="3:21" ht="3.75" customHeight="1" x14ac:dyDescent="0.25"/>
    <row r="289" spans="4:21" ht="16.5" customHeight="1" x14ac:dyDescent="0.25">
      <c r="D289" s="288" t="s">
        <v>87</v>
      </c>
      <c r="E289" s="288"/>
      <c r="F289" s="288"/>
      <c r="G289" s="288"/>
      <c r="H289" s="288"/>
      <c r="I289" s="288"/>
      <c r="J289" s="288"/>
      <c r="K289" s="288"/>
      <c r="L289" s="288"/>
      <c r="O289" s="163"/>
      <c r="T289" s="289">
        <v>5</v>
      </c>
      <c r="U289" s="289"/>
    </row>
    <row r="290" spans="4:21" ht="3.75" customHeight="1" x14ac:dyDescent="0.25"/>
    <row r="291" spans="4:21" ht="16.5" customHeight="1" x14ac:dyDescent="0.25">
      <c r="D291" s="288" t="s">
        <v>55</v>
      </c>
      <c r="E291" s="288"/>
      <c r="F291" s="288"/>
      <c r="G291" s="288"/>
      <c r="H291" s="288"/>
      <c r="I291" s="288"/>
      <c r="J291" s="288"/>
      <c r="K291" s="288"/>
      <c r="L291" s="288"/>
      <c r="O291" s="163"/>
      <c r="T291" s="289">
        <v>12</v>
      </c>
      <c r="U291" s="289"/>
    </row>
    <row r="292" spans="4:21" ht="3.75" customHeight="1" x14ac:dyDescent="0.25"/>
    <row r="293" spans="4:21" ht="16.5" customHeight="1" x14ac:dyDescent="0.25">
      <c r="D293" s="288" t="s">
        <v>57</v>
      </c>
      <c r="E293" s="288"/>
      <c r="F293" s="288"/>
      <c r="G293" s="288"/>
      <c r="H293" s="288"/>
      <c r="I293" s="288"/>
      <c r="J293" s="288"/>
      <c r="K293" s="288"/>
      <c r="L293" s="288"/>
      <c r="O293" s="163"/>
      <c r="T293" s="289">
        <v>34</v>
      </c>
      <c r="U293" s="289"/>
    </row>
    <row r="294" spans="4:21" ht="3.75" customHeight="1" x14ac:dyDescent="0.25"/>
    <row r="295" spans="4:21" ht="16.5" customHeight="1" x14ac:dyDescent="0.25">
      <c r="D295" s="288" t="s">
        <v>88</v>
      </c>
      <c r="E295" s="288"/>
      <c r="F295" s="288"/>
      <c r="G295" s="288"/>
      <c r="H295" s="288"/>
      <c r="I295" s="288"/>
      <c r="J295" s="288"/>
      <c r="K295" s="288"/>
      <c r="L295" s="288"/>
      <c r="O295" s="163"/>
      <c r="T295" s="289">
        <v>31</v>
      </c>
      <c r="U295" s="289"/>
    </row>
    <row r="296" spans="4:21" ht="3.75" customHeight="1" x14ac:dyDescent="0.25"/>
    <row r="297" spans="4:21" ht="16.5" customHeight="1" x14ac:dyDescent="0.25">
      <c r="D297" s="288" t="s">
        <v>57</v>
      </c>
      <c r="E297" s="288"/>
      <c r="F297" s="288"/>
      <c r="G297" s="288"/>
      <c r="H297" s="288"/>
      <c r="I297" s="288"/>
      <c r="J297" s="288"/>
      <c r="K297" s="288"/>
      <c r="L297" s="288"/>
      <c r="O297" s="163"/>
      <c r="T297" s="289">
        <v>38</v>
      </c>
      <c r="U297" s="289"/>
    </row>
    <row r="298" spans="4:21" ht="3.75" customHeight="1" x14ac:dyDescent="0.25"/>
    <row r="299" spans="4:21" ht="16.5" customHeight="1" x14ac:dyDescent="0.25">
      <c r="D299" s="288" t="s">
        <v>58</v>
      </c>
      <c r="E299" s="288"/>
      <c r="F299" s="288"/>
      <c r="G299" s="288"/>
      <c r="H299" s="288"/>
      <c r="I299" s="288"/>
      <c r="J299" s="288"/>
      <c r="K299" s="288"/>
      <c r="L299" s="288"/>
      <c r="O299" s="163"/>
      <c r="T299" s="289">
        <v>43</v>
      </c>
      <c r="U299" s="289"/>
    </row>
    <row r="300" spans="4:21" ht="3.75" customHeight="1" x14ac:dyDescent="0.25"/>
    <row r="301" spans="4:21" ht="16.5" customHeight="1" x14ac:dyDescent="0.25">
      <c r="D301" s="288" t="s">
        <v>58</v>
      </c>
      <c r="E301" s="288"/>
      <c r="F301" s="288"/>
      <c r="G301" s="288"/>
      <c r="H301" s="288"/>
      <c r="I301" s="288"/>
      <c r="J301" s="288"/>
      <c r="K301" s="288"/>
      <c r="L301" s="288"/>
      <c r="O301" s="163"/>
      <c r="T301" s="289">
        <v>101</v>
      </c>
      <c r="U301" s="289"/>
    </row>
    <row r="302" spans="4:21" ht="3.75" customHeight="1" x14ac:dyDescent="0.25"/>
    <row r="303" spans="4:21" ht="16.5" customHeight="1" x14ac:dyDescent="0.25">
      <c r="D303" s="288" t="s">
        <v>58</v>
      </c>
      <c r="E303" s="288"/>
      <c r="F303" s="288"/>
      <c r="G303" s="288"/>
      <c r="H303" s="288"/>
      <c r="I303" s="288"/>
      <c r="J303" s="288"/>
      <c r="K303" s="288"/>
      <c r="L303" s="288"/>
      <c r="O303" s="163"/>
      <c r="T303" s="289">
        <v>82</v>
      </c>
      <c r="U303" s="289"/>
    </row>
    <row r="304" spans="4:21" ht="3.75" customHeight="1" x14ac:dyDescent="0.25"/>
    <row r="305" spans="3:21" ht="16.5" customHeight="1" x14ac:dyDescent="0.25">
      <c r="D305" s="288" t="s">
        <v>55</v>
      </c>
      <c r="E305" s="288"/>
      <c r="F305" s="288"/>
      <c r="G305" s="288"/>
      <c r="H305" s="288"/>
      <c r="I305" s="288"/>
      <c r="J305" s="288"/>
      <c r="K305" s="288"/>
      <c r="L305" s="288"/>
      <c r="O305" s="163"/>
      <c r="T305" s="289">
        <v>16</v>
      </c>
      <c r="U305" s="289"/>
    </row>
    <row r="306" spans="3:21" ht="3.75" customHeight="1" x14ac:dyDescent="0.25"/>
    <row r="307" spans="3:21" ht="16.5" customHeight="1" x14ac:dyDescent="0.25">
      <c r="D307" s="288" t="s">
        <v>58</v>
      </c>
      <c r="E307" s="288"/>
      <c r="F307" s="288"/>
      <c r="G307" s="288"/>
      <c r="H307" s="288"/>
      <c r="I307" s="288"/>
      <c r="J307" s="288"/>
      <c r="K307" s="288"/>
      <c r="L307" s="288"/>
      <c r="O307" s="163"/>
      <c r="T307" s="289">
        <v>43</v>
      </c>
      <c r="U307" s="289"/>
    </row>
    <row r="308" spans="3:21" ht="3.75" customHeight="1" x14ac:dyDescent="0.25"/>
    <row r="309" spans="3:21" ht="16.5" customHeight="1" x14ac:dyDescent="0.25">
      <c r="D309" s="288" t="s">
        <v>55</v>
      </c>
      <c r="E309" s="288"/>
      <c r="F309" s="288"/>
      <c r="G309" s="288"/>
      <c r="H309" s="288"/>
      <c r="I309" s="288"/>
      <c r="J309" s="288"/>
      <c r="K309" s="288"/>
      <c r="L309" s="288"/>
      <c r="O309" s="163"/>
      <c r="T309" s="289">
        <v>24</v>
      </c>
      <c r="U309" s="289"/>
    </row>
    <row r="310" spans="3:21" ht="3.75" customHeight="1" x14ac:dyDescent="0.25"/>
    <row r="311" spans="3:21" ht="16.5" customHeight="1" x14ac:dyDescent="0.25">
      <c r="D311" s="288" t="s">
        <v>57</v>
      </c>
      <c r="E311" s="288"/>
      <c r="F311" s="288"/>
      <c r="G311" s="288"/>
      <c r="H311" s="288"/>
      <c r="I311" s="288"/>
      <c r="J311" s="288"/>
      <c r="K311" s="288"/>
      <c r="L311" s="288"/>
      <c r="O311" s="163"/>
      <c r="T311" s="289">
        <v>31</v>
      </c>
      <c r="U311" s="289"/>
    </row>
    <row r="312" spans="3:21" ht="6.75" customHeight="1" x14ac:dyDescent="0.25"/>
    <row r="313" spans="3:21" ht="14.25" customHeight="1" x14ac:dyDescent="0.25">
      <c r="C313" s="283" t="s">
        <v>45</v>
      </c>
      <c r="D313" s="283"/>
      <c r="E313" s="283"/>
      <c r="F313" s="283"/>
      <c r="G313" s="284" t="s">
        <v>59</v>
      </c>
      <c r="H313" s="284"/>
      <c r="I313" s="284"/>
      <c r="J313" s="284"/>
      <c r="K313" s="284"/>
      <c r="L313" s="284"/>
      <c r="S313" s="285">
        <v>573</v>
      </c>
      <c r="T313" s="285"/>
      <c r="U313" s="285"/>
    </row>
    <row r="314" spans="3:21" ht="8.25" customHeight="1" x14ac:dyDescent="0.25"/>
    <row r="315" spans="3:21" ht="3.75" customHeight="1" x14ac:dyDescent="0.25"/>
    <row r="316" spans="3:21" ht="16.5" customHeight="1" x14ac:dyDescent="0.25">
      <c r="D316" s="288" t="s">
        <v>63</v>
      </c>
      <c r="E316" s="288"/>
      <c r="F316" s="288"/>
      <c r="G316" s="288"/>
      <c r="H316" s="288"/>
      <c r="I316" s="288"/>
      <c r="J316" s="288"/>
      <c r="K316" s="288"/>
      <c r="L316" s="288"/>
      <c r="O316" s="163"/>
      <c r="T316" s="289">
        <v>198</v>
      </c>
      <c r="U316" s="289"/>
    </row>
    <row r="317" spans="3:21" ht="3.75" customHeight="1" x14ac:dyDescent="0.25"/>
    <row r="318" spans="3:21" ht="16.5" customHeight="1" x14ac:dyDescent="0.25">
      <c r="D318" s="288" t="s">
        <v>60</v>
      </c>
      <c r="E318" s="288"/>
      <c r="F318" s="288"/>
      <c r="G318" s="288"/>
      <c r="H318" s="288"/>
      <c r="I318" s="288"/>
      <c r="J318" s="288"/>
      <c r="K318" s="288"/>
      <c r="L318" s="288"/>
      <c r="O318" s="163"/>
      <c r="T318" s="289">
        <v>653</v>
      </c>
      <c r="U318" s="289"/>
    </row>
    <row r="319" spans="3:21" ht="14.25" customHeight="1" x14ac:dyDescent="0.25"/>
    <row r="320" spans="3:21" ht="15" customHeight="1" x14ac:dyDescent="0.25"/>
    <row r="322" spans="2:21" ht="9" customHeight="1" x14ac:dyDescent="0.25"/>
    <row r="323" spans="2:21" ht="9" customHeight="1" x14ac:dyDescent="0.25"/>
    <row r="324" spans="2:21" ht="12.75" customHeight="1" x14ac:dyDescent="0.25">
      <c r="C324" s="293"/>
      <c r="D324" s="293"/>
      <c r="E324" s="294"/>
      <c r="F324" s="294"/>
      <c r="G324" s="294"/>
      <c r="I324" s="295"/>
      <c r="J324" s="295"/>
      <c r="K324" s="295"/>
    </row>
    <row r="325" spans="2:21" ht="11.25" customHeight="1" x14ac:dyDescent="0.25"/>
    <row r="326" spans="2:21" ht="12.75" customHeight="1" x14ac:dyDescent="0.25">
      <c r="K326" s="290" t="s">
        <v>37</v>
      </c>
      <c r="L326" s="290"/>
      <c r="M326" s="290"/>
      <c r="N326" s="290"/>
      <c r="O326" s="290"/>
      <c r="P326" s="290"/>
      <c r="Q326" s="290"/>
      <c r="R326" s="290"/>
      <c r="S326" s="290"/>
      <c r="T326" s="290"/>
    </row>
    <row r="327" spans="2:21" ht="9" customHeight="1" x14ac:dyDescent="0.25"/>
    <row r="328" spans="2:21" ht="12.75" customHeight="1" x14ac:dyDescent="0.25">
      <c r="K328" s="291" t="s">
        <v>38</v>
      </c>
      <c r="L328" s="291"/>
      <c r="M328" s="291"/>
      <c r="N328" s="291"/>
      <c r="O328" s="291"/>
      <c r="P328" s="291"/>
      <c r="Q328" s="291"/>
      <c r="R328" s="291"/>
      <c r="S328" s="291"/>
      <c r="T328" s="291"/>
    </row>
    <row r="329" spans="2:21" ht="31.5" customHeight="1" x14ac:dyDescent="0.25"/>
    <row r="330" spans="2:21" ht="12.75" customHeight="1" x14ac:dyDescent="0.25">
      <c r="B330" s="292" t="s">
        <v>85</v>
      </c>
      <c r="C330" s="292"/>
      <c r="D330" s="292"/>
      <c r="E330" s="292"/>
      <c r="F330" s="292"/>
      <c r="G330" s="292"/>
      <c r="H330" s="292"/>
      <c r="I330" s="292"/>
      <c r="J330" s="292"/>
      <c r="K330" s="292"/>
      <c r="L330" s="292"/>
      <c r="M330" s="292"/>
      <c r="N330" s="292"/>
      <c r="O330" s="292"/>
      <c r="P330" s="292"/>
      <c r="Q330" s="292"/>
      <c r="R330" s="292"/>
      <c r="S330" s="292"/>
      <c r="T330" s="292"/>
      <c r="U330" s="292"/>
    </row>
    <row r="331" spans="2:21" ht="9" customHeight="1" x14ac:dyDescent="0.25"/>
    <row r="332" spans="2:21" ht="15.75" customHeight="1" x14ac:dyDescent="0.25">
      <c r="B332" s="292" t="s">
        <v>40</v>
      </c>
      <c r="C332" s="292"/>
      <c r="D332" s="292"/>
      <c r="E332" s="292"/>
      <c r="F332" s="292"/>
      <c r="G332" s="292"/>
      <c r="H332" s="292"/>
      <c r="I332" s="292"/>
      <c r="J332" s="292"/>
      <c r="K332" s="292"/>
    </row>
    <row r="333" spans="2:21" ht="16.5" customHeight="1" x14ac:dyDescent="0.25"/>
    <row r="334" spans="2:21" ht="18.75" customHeight="1" x14ac:dyDescent="0.25">
      <c r="D334" s="283" t="s">
        <v>41</v>
      </c>
      <c r="E334" s="283"/>
      <c r="F334" s="283"/>
      <c r="G334" s="283"/>
      <c r="H334" s="283"/>
      <c r="I334" s="283"/>
      <c r="N334" s="283"/>
      <c r="O334" s="283"/>
      <c r="P334" s="283"/>
      <c r="R334" s="291" t="s">
        <v>42</v>
      </c>
      <c r="S334" s="291"/>
      <c r="T334" s="291"/>
      <c r="U334" s="291"/>
    </row>
    <row r="335" spans="2:21" ht="3.75" customHeight="1" x14ac:dyDescent="0.25"/>
    <row r="336" spans="2:21" ht="16.5" customHeight="1" x14ac:dyDescent="0.25">
      <c r="D336" s="288" t="s">
        <v>62</v>
      </c>
      <c r="E336" s="288"/>
      <c r="F336" s="288"/>
      <c r="G336" s="288"/>
      <c r="H336" s="288"/>
      <c r="I336" s="288"/>
      <c r="J336" s="288"/>
      <c r="K336" s="288"/>
      <c r="L336" s="288"/>
      <c r="O336" s="163"/>
      <c r="T336" s="289">
        <v>214</v>
      </c>
      <c r="U336" s="289"/>
    </row>
    <row r="337" spans="3:21" ht="6.75" customHeight="1" x14ac:dyDescent="0.25"/>
    <row r="338" spans="3:21" ht="14.25" customHeight="1" x14ac:dyDescent="0.25">
      <c r="C338" s="283" t="s">
        <v>45</v>
      </c>
      <c r="D338" s="283"/>
      <c r="E338" s="283"/>
      <c r="F338" s="283"/>
      <c r="G338" s="284" t="s">
        <v>64</v>
      </c>
      <c r="H338" s="284"/>
      <c r="I338" s="284"/>
      <c r="J338" s="284"/>
      <c r="K338" s="284"/>
      <c r="L338" s="284"/>
      <c r="S338" s="285">
        <v>1065</v>
      </c>
      <c r="T338" s="285"/>
      <c r="U338" s="285"/>
    </row>
    <row r="339" spans="3:21" ht="8.25" customHeight="1" x14ac:dyDescent="0.25"/>
    <row r="340" spans="3:21" ht="3.75" customHeight="1" x14ac:dyDescent="0.25"/>
    <row r="341" spans="3:21" ht="16.5" customHeight="1" x14ac:dyDescent="0.25">
      <c r="D341" s="288" t="s">
        <v>65</v>
      </c>
      <c r="E341" s="288"/>
      <c r="F341" s="288"/>
      <c r="G341" s="288"/>
      <c r="H341" s="288"/>
      <c r="I341" s="288"/>
      <c r="J341" s="288"/>
      <c r="K341" s="288"/>
      <c r="L341" s="288"/>
      <c r="O341" s="163"/>
      <c r="T341" s="289">
        <v>0</v>
      </c>
      <c r="U341" s="289"/>
    </row>
    <row r="342" spans="3:21" ht="3.75" customHeight="1" x14ac:dyDescent="0.25"/>
    <row r="343" spans="3:21" ht="16.5" customHeight="1" x14ac:dyDescent="0.25">
      <c r="D343" s="288" t="s">
        <v>65</v>
      </c>
      <c r="E343" s="288"/>
      <c r="F343" s="288"/>
      <c r="G343" s="288"/>
      <c r="H343" s="288"/>
      <c r="I343" s="288"/>
      <c r="J343" s="288"/>
      <c r="K343" s="288"/>
      <c r="L343" s="288"/>
      <c r="O343" s="163"/>
      <c r="T343" s="289">
        <v>1</v>
      </c>
      <c r="U343" s="289"/>
    </row>
    <row r="344" spans="3:21" ht="3.75" customHeight="1" x14ac:dyDescent="0.25"/>
    <row r="345" spans="3:21" ht="16.5" customHeight="1" x14ac:dyDescent="0.25">
      <c r="D345" s="288" t="s">
        <v>65</v>
      </c>
      <c r="E345" s="288"/>
      <c r="F345" s="288"/>
      <c r="G345" s="288"/>
      <c r="H345" s="288"/>
      <c r="I345" s="288"/>
      <c r="J345" s="288"/>
      <c r="K345" s="288"/>
      <c r="L345" s="288"/>
      <c r="O345" s="163"/>
      <c r="T345" s="289">
        <v>277</v>
      </c>
      <c r="U345" s="289"/>
    </row>
    <row r="346" spans="3:21" ht="3.75" customHeight="1" x14ac:dyDescent="0.25"/>
    <row r="347" spans="3:21" ht="16.5" customHeight="1" x14ac:dyDescent="0.25">
      <c r="D347" s="288" t="s">
        <v>65</v>
      </c>
      <c r="E347" s="288"/>
      <c r="F347" s="288"/>
      <c r="G347" s="288"/>
      <c r="H347" s="288"/>
      <c r="I347" s="288"/>
      <c r="J347" s="288"/>
      <c r="K347" s="288"/>
      <c r="L347" s="288"/>
      <c r="O347" s="163"/>
      <c r="T347" s="289">
        <v>4</v>
      </c>
      <c r="U347" s="289"/>
    </row>
    <row r="348" spans="3:21" ht="3.75" customHeight="1" x14ac:dyDescent="0.25"/>
    <row r="349" spans="3:21" ht="16.5" customHeight="1" x14ac:dyDescent="0.25">
      <c r="D349" s="288" t="s">
        <v>66</v>
      </c>
      <c r="E349" s="288"/>
      <c r="F349" s="288"/>
      <c r="G349" s="288"/>
      <c r="H349" s="288"/>
      <c r="I349" s="288"/>
      <c r="J349" s="288"/>
      <c r="K349" s="288"/>
      <c r="L349" s="288"/>
      <c r="O349" s="163"/>
      <c r="T349" s="289">
        <v>142</v>
      </c>
      <c r="U349" s="289"/>
    </row>
    <row r="350" spans="3:21" ht="6.75" customHeight="1" x14ac:dyDescent="0.25"/>
    <row r="351" spans="3:21" ht="14.25" customHeight="1" x14ac:dyDescent="0.25">
      <c r="C351" s="283" t="s">
        <v>45</v>
      </c>
      <c r="D351" s="283"/>
      <c r="E351" s="283"/>
      <c r="F351" s="283"/>
      <c r="G351" s="284" t="s">
        <v>67</v>
      </c>
      <c r="H351" s="284"/>
      <c r="I351" s="284"/>
      <c r="J351" s="284"/>
      <c r="K351" s="284"/>
      <c r="L351" s="284"/>
      <c r="S351" s="285">
        <v>424</v>
      </c>
      <c r="T351" s="285"/>
      <c r="U351" s="285"/>
    </row>
    <row r="352" spans="3:21" ht="8.25" customHeight="1" x14ac:dyDescent="0.25"/>
    <row r="353" spans="3:21" ht="3.75" customHeight="1" x14ac:dyDescent="0.25"/>
    <row r="354" spans="3:21" ht="16.5" customHeight="1" x14ac:dyDescent="0.25">
      <c r="D354" s="288" t="s">
        <v>68</v>
      </c>
      <c r="E354" s="288"/>
      <c r="F354" s="288"/>
      <c r="G354" s="288"/>
      <c r="H354" s="288"/>
      <c r="I354" s="288"/>
      <c r="J354" s="288"/>
      <c r="K354" s="288"/>
      <c r="L354" s="288"/>
      <c r="O354" s="163"/>
      <c r="T354" s="289">
        <v>92</v>
      </c>
      <c r="U354" s="289"/>
    </row>
    <row r="355" spans="3:21" ht="3.75" customHeight="1" x14ac:dyDescent="0.25"/>
    <row r="356" spans="3:21" ht="16.5" customHeight="1" x14ac:dyDescent="0.25">
      <c r="D356" s="288" t="s">
        <v>69</v>
      </c>
      <c r="E356" s="288"/>
      <c r="F356" s="288"/>
      <c r="G356" s="288"/>
      <c r="H356" s="288"/>
      <c r="I356" s="288"/>
      <c r="J356" s="288"/>
      <c r="K356" s="288"/>
      <c r="L356" s="288"/>
      <c r="O356" s="163"/>
      <c r="T356" s="289">
        <v>444</v>
      </c>
      <c r="U356" s="289"/>
    </row>
    <row r="357" spans="3:21" ht="3.75" customHeight="1" x14ac:dyDescent="0.25"/>
    <row r="358" spans="3:21" ht="16.5" customHeight="1" x14ac:dyDescent="0.25">
      <c r="D358" s="288" t="s">
        <v>71</v>
      </c>
      <c r="E358" s="288"/>
      <c r="F358" s="288"/>
      <c r="G358" s="288"/>
      <c r="H358" s="288"/>
      <c r="I358" s="288"/>
      <c r="J358" s="288"/>
      <c r="K358" s="288"/>
      <c r="L358" s="288"/>
      <c r="O358" s="163"/>
      <c r="T358" s="289">
        <v>83</v>
      </c>
      <c r="U358" s="289"/>
    </row>
    <row r="359" spans="3:21" ht="6.75" customHeight="1" x14ac:dyDescent="0.25"/>
    <row r="360" spans="3:21" ht="14.25" customHeight="1" x14ac:dyDescent="0.25">
      <c r="C360" s="283" t="s">
        <v>45</v>
      </c>
      <c r="D360" s="283"/>
      <c r="E360" s="283"/>
      <c r="F360" s="283"/>
      <c r="G360" s="284" t="s">
        <v>72</v>
      </c>
      <c r="H360" s="284"/>
      <c r="I360" s="284"/>
      <c r="J360" s="284"/>
      <c r="K360" s="284"/>
      <c r="L360" s="284"/>
      <c r="S360" s="285">
        <v>619</v>
      </c>
      <c r="T360" s="285"/>
      <c r="U360" s="285"/>
    </row>
    <row r="361" spans="3:21" ht="8.25" customHeight="1" x14ac:dyDescent="0.25"/>
    <row r="362" spans="3:21" ht="3.75" customHeight="1" x14ac:dyDescent="0.25"/>
    <row r="363" spans="3:21" ht="16.5" customHeight="1" x14ac:dyDescent="0.25">
      <c r="D363" s="288" t="s">
        <v>89</v>
      </c>
      <c r="E363" s="288"/>
      <c r="F363" s="288"/>
      <c r="G363" s="288"/>
      <c r="H363" s="288"/>
      <c r="I363" s="288"/>
      <c r="J363" s="288"/>
      <c r="K363" s="288"/>
      <c r="L363" s="288"/>
      <c r="O363" s="163"/>
      <c r="T363" s="289">
        <v>8</v>
      </c>
      <c r="U363" s="289"/>
    </row>
    <row r="364" spans="3:21" ht="3.75" customHeight="1" x14ac:dyDescent="0.25"/>
    <row r="365" spans="3:21" ht="16.5" customHeight="1" x14ac:dyDescent="0.25">
      <c r="D365" s="288" t="s">
        <v>80</v>
      </c>
      <c r="E365" s="288"/>
      <c r="F365" s="288"/>
      <c r="G365" s="288"/>
      <c r="H365" s="288"/>
      <c r="I365" s="288"/>
      <c r="J365" s="288"/>
      <c r="K365" s="288"/>
      <c r="L365" s="288"/>
      <c r="O365" s="163"/>
      <c r="T365" s="289">
        <v>4</v>
      </c>
      <c r="U365" s="289"/>
    </row>
    <row r="366" spans="3:21" ht="3.75" customHeight="1" x14ac:dyDescent="0.25"/>
    <row r="367" spans="3:21" ht="16.5" customHeight="1" x14ac:dyDescent="0.25">
      <c r="D367" s="288" t="s">
        <v>90</v>
      </c>
      <c r="E367" s="288"/>
      <c r="F367" s="288"/>
      <c r="G367" s="288"/>
      <c r="H367" s="288"/>
      <c r="I367" s="288"/>
      <c r="J367" s="288"/>
      <c r="K367" s="288"/>
      <c r="L367" s="288"/>
      <c r="O367" s="163"/>
      <c r="T367" s="289">
        <v>3</v>
      </c>
      <c r="U367" s="289"/>
    </row>
    <row r="368" spans="3:21" ht="3.75" customHeight="1" x14ac:dyDescent="0.25"/>
    <row r="369" spans="3:21" ht="16.5" customHeight="1" x14ac:dyDescent="0.25">
      <c r="D369" s="288" t="s">
        <v>79</v>
      </c>
      <c r="E369" s="288"/>
      <c r="F369" s="288"/>
      <c r="G369" s="288"/>
      <c r="H369" s="288"/>
      <c r="I369" s="288"/>
      <c r="J369" s="288"/>
      <c r="K369" s="288"/>
      <c r="L369" s="288"/>
      <c r="O369" s="163"/>
      <c r="T369" s="289">
        <v>8</v>
      </c>
      <c r="U369" s="289"/>
    </row>
    <row r="370" spans="3:21" ht="3.75" customHeight="1" x14ac:dyDescent="0.25"/>
    <row r="371" spans="3:21" ht="16.5" customHeight="1" x14ac:dyDescent="0.25">
      <c r="D371" s="288" t="s">
        <v>78</v>
      </c>
      <c r="E371" s="288"/>
      <c r="F371" s="288"/>
      <c r="G371" s="288"/>
      <c r="H371" s="288"/>
      <c r="I371" s="288"/>
      <c r="J371" s="288"/>
      <c r="K371" s="288"/>
      <c r="L371" s="288"/>
      <c r="O371" s="163"/>
      <c r="T371" s="289">
        <v>3</v>
      </c>
      <c r="U371" s="289"/>
    </row>
    <row r="372" spans="3:21" ht="3.75" customHeight="1" x14ac:dyDescent="0.25"/>
    <row r="373" spans="3:21" ht="16.5" customHeight="1" x14ac:dyDescent="0.25">
      <c r="D373" s="288" t="s">
        <v>78</v>
      </c>
      <c r="E373" s="288"/>
      <c r="F373" s="288"/>
      <c r="G373" s="288"/>
      <c r="H373" s="288"/>
      <c r="I373" s="288"/>
      <c r="J373" s="288"/>
      <c r="K373" s="288"/>
      <c r="L373" s="288"/>
      <c r="O373" s="163"/>
      <c r="T373" s="289">
        <v>11</v>
      </c>
      <c r="U373" s="289"/>
    </row>
    <row r="374" spans="3:21" ht="3.75" customHeight="1" x14ac:dyDescent="0.25"/>
    <row r="375" spans="3:21" ht="16.5" customHeight="1" x14ac:dyDescent="0.25">
      <c r="D375" s="288" t="s">
        <v>91</v>
      </c>
      <c r="E375" s="288"/>
      <c r="F375" s="288"/>
      <c r="G375" s="288"/>
      <c r="H375" s="288"/>
      <c r="I375" s="288"/>
      <c r="J375" s="288"/>
      <c r="K375" s="288"/>
      <c r="L375" s="288"/>
      <c r="O375" s="163"/>
      <c r="T375" s="289">
        <v>2</v>
      </c>
      <c r="U375" s="289"/>
    </row>
    <row r="376" spans="3:21" ht="3.75" customHeight="1" x14ac:dyDescent="0.25"/>
    <row r="377" spans="3:21" ht="16.5" customHeight="1" x14ac:dyDescent="0.25">
      <c r="D377" s="288" t="s">
        <v>74</v>
      </c>
      <c r="E377" s="288"/>
      <c r="F377" s="288"/>
      <c r="G377" s="288"/>
      <c r="H377" s="288"/>
      <c r="I377" s="288"/>
      <c r="J377" s="288"/>
      <c r="K377" s="288"/>
      <c r="L377" s="288"/>
      <c r="O377" s="163"/>
      <c r="T377" s="289">
        <v>16</v>
      </c>
      <c r="U377" s="289"/>
    </row>
    <row r="378" spans="3:21" ht="3.75" customHeight="1" x14ac:dyDescent="0.25"/>
    <row r="379" spans="3:21" ht="16.5" customHeight="1" x14ac:dyDescent="0.25">
      <c r="D379" s="288" t="s">
        <v>73</v>
      </c>
      <c r="E379" s="288"/>
      <c r="F379" s="288"/>
      <c r="G379" s="288"/>
      <c r="H379" s="288"/>
      <c r="I379" s="288"/>
      <c r="J379" s="288"/>
      <c r="K379" s="288"/>
      <c r="L379" s="288"/>
      <c r="O379" s="163"/>
      <c r="T379" s="289">
        <v>1</v>
      </c>
      <c r="U379" s="289"/>
    </row>
    <row r="380" spans="3:21" ht="3.75" customHeight="1" x14ac:dyDescent="0.25"/>
    <row r="381" spans="3:21" ht="16.5" customHeight="1" x14ac:dyDescent="0.25">
      <c r="D381" s="288" t="s">
        <v>76</v>
      </c>
      <c r="E381" s="288"/>
      <c r="F381" s="288"/>
      <c r="G381" s="288"/>
      <c r="H381" s="288"/>
      <c r="I381" s="288"/>
      <c r="J381" s="288"/>
      <c r="K381" s="288"/>
      <c r="L381" s="288"/>
      <c r="O381" s="163"/>
      <c r="T381" s="289">
        <v>7</v>
      </c>
      <c r="U381" s="289"/>
    </row>
    <row r="382" spans="3:21" ht="6.75" customHeight="1" x14ac:dyDescent="0.25"/>
    <row r="383" spans="3:21" ht="14.25" customHeight="1" x14ac:dyDescent="0.25">
      <c r="C383" s="283" t="s">
        <v>45</v>
      </c>
      <c r="D383" s="283"/>
      <c r="E383" s="283"/>
      <c r="F383" s="283"/>
      <c r="G383" s="284" t="s">
        <v>81</v>
      </c>
      <c r="H383" s="284"/>
      <c r="I383" s="284"/>
      <c r="J383" s="284"/>
      <c r="K383" s="284"/>
      <c r="L383" s="284"/>
      <c r="S383" s="285">
        <v>63</v>
      </c>
      <c r="T383" s="285"/>
      <c r="U383" s="285"/>
    </row>
    <row r="384" spans="3:21" ht="8.25" customHeight="1" x14ac:dyDescent="0.25"/>
    <row r="385" spans="3:21" ht="17.25" customHeight="1" x14ac:dyDescent="0.25"/>
    <row r="386" spans="3:21" ht="13.5" customHeight="1" thickBot="1" x14ac:dyDescent="0.3">
      <c r="C386" s="286" t="s">
        <v>82</v>
      </c>
      <c r="D386" s="286"/>
      <c r="E386" s="286"/>
      <c r="S386" s="287">
        <v>3611</v>
      </c>
      <c r="T386" s="287"/>
      <c r="U386" s="287"/>
    </row>
    <row r="387" spans="3:21" ht="6" customHeight="1" thickTop="1" x14ac:dyDescent="0.25"/>
    <row r="388" spans="3:21" ht="100.5" customHeight="1" x14ac:dyDescent="0.25"/>
    <row r="389" spans="3:21" ht="15" customHeight="1" x14ac:dyDescent="0.25"/>
    <row r="391" spans="3:21" ht="9" customHeight="1" x14ac:dyDescent="0.25"/>
  </sheetData>
  <mergeCells count="360">
    <mergeCell ref="B10:K10"/>
    <mergeCell ref="D12:I12"/>
    <mergeCell ref="N12:P12"/>
    <mergeCell ref="R12:U12"/>
    <mergeCell ref="D14:L14"/>
    <mergeCell ref="T14:U14"/>
    <mergeCell ref="C2:D2"/>
    <mergeCell ref="E2:G2"/>
    <mergeCell ref="I2:K2"/>
    <mergeCell ref="K4:T4"/>
    <mergeCell ref="K6:T6"/>
    <mergeCell ref="B8:U8"/>
    <mergeCell ref="D21:L21"/>
    <mergeCell ref="T21:U21"/>
    <mergeCell ref="D23:L23"/>
    <mergeCell ref="T23:U23"/>
    <mergeCell ref="D25:L25"/>
    <mergeCell ref="T25:U25"/>
    <mergeCell ref="D16:L16"/>
    <mergeCell ref="T16:U16"/>
    <mergeCell ref="C18:F18"/>
    <mergeCell ref="G18:L18"/>
    <mergeCell ref="S18:U18"/>
    <mergeCell ref="D33:L33"/>
    <mergeCell ref="T33:U33"/>
    <mergeCell ref="D35:L35"/>
    <mergeCell ref="T35:U35"/>
    <mergeCell ref="D37:L37"/>
    <mergeCell ref="T37:U37"/>
    <mergeCell ref="D27:L27"/>
    <mergeCell ref="T27:U27"/>
    <mergeCell ref="D29:L29"/>
    <mergeCell ref="T29:U29"/>
    <mergeCell ref="D31:L31"/>
    <mergeCell ref="T31:U31"/>
    <mergeCell ref="D45:L45"/>
    <mergeCell ref="T45:U45"/>
    <mergeCell ref="D47:L47"/>
    <mergeCell ref="T47:U47"/>
    <mergeCell ref="D49:L49"/>
    <mergeCell ref="T49:U49"/>
    <mergeCell ref="D39:L39"/>
    <mergeCell ref="T39:U39"/>
    <mergeCell ref="D41:L41"/>
    <mergeCell ref="T41:U41"/>
    <mergeCell ref="D43:L43"/>
    <mergeCell ref="T43:U43"/>
    <mergeCell ref="D57:L57"/>
    <mergeCell ref="T57:U57"/>
    <mergeCell ref="D59:L59"/>
    <mergeCell ref="T59:U59"/>
    <mergeCell ref="D61:L61"/>
    <mergeCell ref="T61:U61"/>
    <mergeCell ref="D51:L51"/>
    <mergeCell ref="T51:U51"/>
    <mergeCell ref="D53:L53"/>
    <mergeCell ref="T53:U53"/>
    <mergeCell ref="D55:L55"/>
    <mergeCell ref="T55:U55"/>
    <mergeCell ref="D69:L69"/>
    <mergeCell ref="T69:U69"/>
    <mergeCell ref="D71:L71"/>
    <mergeCell ref="T71:U71"/>
    <mergeCell ref="D73:L73"/>
    <mergeCell ref="T73:U73"/>
    <mergeCell ref="D63:L63"/>
    <mergeCell ref="T63:U63"/>
    <mergeCell ref="D65:L65"/>
    <mergeCell ref="T65:U65"/>
    <mergeCell ref="D67:L67"/>
    <mergeCell ref="T67:U67"/>
    <mergeCell ref="K85:T85"/>
    <mergeCell ref="K87:T87"/>
    <mergeCell ref="B89:U89"/>
    <mergeCell ref="B91:K91"/>
    <mergeCell ref="D93:I93"/>
    <mergeCell ref="N93:P93"/>
    <mergeCell ref="R93:U93"/>
    <mergeCell ref="D75:L75"/>
    <mergeCell ref="T75:U75"/>
    <mergeCell ref="D77:L77"/>
    <mergeCell ref="T77:U77"/>
    <mergeCell ref="C83:D83"/>
    <mergeCell ref="E83:G83"/>
    <mergeCell ref="I83:K83"/>
    <mergeCell ref="D101:L101"/>
    <mergeCell ref="T101:U101"/>
    <mergeCell ref="D103:L103"/>
    <mergeCell ref="T103:U103"/>
    <mergeCell ref="C105:F105"/>
    <mergeCell ref="G105:L105"/>
    <mergeCell ref="S105:U105"/>
    <mergeCell ref="D95:L95"/>
    <mergeCell ref="T95:U95"/>
    <mergeCell ref="D97:L97"/>
    <mergeCell ref="T97:U97"/>
    <mergeCell ref="D99:L99"/>
    <mergeCell ref="T99:U99"/>
    <mergeCell ref="D114:L114"/>
    <mergeCell ref="T114:U114"/>
    <mergeCell ref="D116:L116"/>
    <mergeCell ref="T116:U116"/>
    <mergeCell ref="D118:L118"/>
    <mergeCell ref="T118:U118"/>
    <mergeCell ref="D108:L108"/>
    <mergeCell ref="T108:U108"/>
    <mergeCell ref="D110:L110"/>
    <mergeCell ref="T110:U110"/>
    <mergeCell ref="D112:L112"/>
    <mergeCell ref="T112:U112"/>
    <mergeCell ref="D126:L126"/>
    <mergeCell ref="T126:U126"/>
    <mergeCell ref="D128:L128"/>
    <mergeCell ref="T128:U128"/>
    <mergeCell ref="D130:L130"/>
    <mergeCell ref="T130:U130"/>
    <mergeCell ref="D120:L120"/>
    <mergeCell ref="T120:U120"/>
    <mergeCell ref="D122:L122"/>
    <mergeCell ref="T122:U122"/>
    <mergeCell ref="D124:L124"/>
    <mergeCell ref="T124:U124"/>
    <mergeCell ref="D138:L138"/>
    <mergeCell ref="T138:U138"/>
    <mergeCell ref="D140:L140"/>
    <mergeCell ref="T140:U140"/>
    <mergeCell ref="D142:L142"/>
    <mergeCell ref="T142:U142"/>
    <mergeCell ref="D132:L132"/>
    <mergeCell ref="T132:U132"/>
    <mergeCell ref="D134:L134"/>
    <mergeCell ref="T134:U134"/>
    <mergeCell ref="D136:L136"/>
    <mergeCell ref="T136:U136"/>
    <mergeCell ref="D150:L150"/>
    <mergeCell ref="T150:U150"/>
    <mergeCell ref="D152:L152"/>
    <mergeCell ref="T152:U152"/>
    <mergeCell ref="D154:L154"/>
    <mergeCell ref="T154:U154"/>
    <mergeCell ref="D144:L144"/>
    <mergeCell ref="T144:U144"/>
    <mergeCell ref="D146:L146"/>
    <mergeCell ref="T146:U146"/>
    <mergeCell ref="D148:L148"/>
    <mergeCell ref="T148:U148"/>
    <mergeCell ref="K166:T166"/>
    <mergeCell ref="K168:T168"/>
    <mergeCell ref="B170:U170"/>
    <mergeCell ref="B172:K172"/>
    <mergeCell ref="D174:I174"/>
    <mergeCell ref="N174:P174"/>
    <mergeCell ref="R174:U174"/>
    <mergeCell ref="D156:L156"/>
    <mergeCell ref="T156:U156"/>
    <mergeCell ref="D158:L158"/>
    <mergeCell ref="T158:U158"/>
    <mergeCell ref="C164:D164"/>
    <mergeCell ref="E164:G164"/>
    <mergeCell ref="I164:K164"/>
    <mergeCell ref="D182:L182"/>
    <mergeCell ref="T182:U182"/>
    <mergeCell ref="D184:L184"/>
    <mergeCell ref="T184:U184"/>
    <mergeCell ref="D186:L186"/>
    <mergeCell ref="T186:U186"/>
    <mergeCell ref="D176:L176"/>
    <mergeCell ref="T176:U176"/>
    <mergeCell ref="D178:L178"/>
    <mergeCell ref="T178:U178"/>
    <mergeCell ref="D180:L180"/>
    <mergeCell ref="T180:U180"/>
    <mergeCell ref="D194:L194"/>
    <mergeCell ref="T194:U194"/>
    <mergeCell ref="D196:L196"/>
    <mergeCell ref="T196:U196"/>
    <mergeCell ref="D198:L198"/>
    <mergeCell ref="T198:U198"/>
    <mergeCell ref="D188:L188"/>
    <mergeCell ref="T188:U188"/>
    <mergeCell ref="D190:L190"/>
    <mergeCell ref="T190:U190"/>
    <mergeCell ref="D192:L192"/>
    <mergeCell ref="T192:U192"/>
    <mergeCell ref="D206:L206"/>
    <mergeCell ref="T206:U206"/>
    <mergeCell ref="D208:L208"/>
    <mergeCell ref="T208:U208"/>
    <mergeCell ref="D210:L210"/>
    <mergeCell ref="T210:U210"/>
    <mergeCell ref="D200:L200"/>
    <mergeCell ref="T200:U200"/>
    <mergeCell ref="D202:L202"/>
    <mergeCell ref="T202:U202"/>
    <mergeCell ref="D204:L204"/>
    <mergeCell ref="T204:U204"/>
    <mergeCell ref="D218:L218"/>
    <mergeCell ref="T218:U218"/>
    <mergeCell ref="D220:L220"/>
    <mergeCell ref="T220:U220"/>
    <mergeCell ref="D222:L222"/>
    <mergeCell ref="T222:U222"/>
    <mergeCell ref="D212:L212"/>
    <mergeCell ref="T212:U212"/>
    <mergeCell ref="D214:L214"/>
    <mergeCell ref="T214:U214"/>
    <mergeCell ref="D216:L216"/>
    <mergeCell ref="T216:U216"/>
    <mergeCell ref="D230:L230"/>
    <mergeCell ref="T230:U230"/>
    <mergeCell ref="D232:L232"/>
    <mergeCell ref="T232:U232"/>
    <mergeCell ref="D234:L234"/>
    <mergeCell ref="T234:U234"/>
    <mergeCell ref="D224:L224"/>
    <mergeCell ref="T224:U224"/>
    <mergeCell ref="D226:L226"/>
    <mergeCell ref="T226:U226"/>
    <mergeCell ref="D228:L228"/>
    <mergeCell ref="T228:U228"/>
    <mergeCell ref="K246:T246"/>
    <mergeCell ref="K248:T248"/>
    <mergeCell ref="B250:U250"/>
    <mergeCell ref="B252:K252"/>
    <mergeCell ref="D254:I254"/>
    <mergeCell ref="N254:P254"/>
    <mergeCell ref="R254:U254"/>
    <mergeCell ref="D236:L236"/>
    <mergeCell ref="T236:U236"/>
    <mergeCell ref="D238:L238"/>
    <mergeCell ref="T238:U238"/>
    <mergeCell ref="C244:D244"/>
    <mergeCell ref="E244:G244"/>
    <mergeCell ref="I244:K244"/>
    <mergeCell ref="D262:L262"/>
    <mergeCell ref="T262:U262"/>
    <mergeCell ref="D264:L264"/>
    <mergeCell ref="T264:U264"/>
    <mergeCell ref="D266:L266"/>
    <mergeCell ref="T266:U266"/>
    <mergeCell ref="D256:L256"/>
    <mergeCell ref="T256:U256"/>
    <mergeCell ref="D258:L258"/>
    <mergeCell ref="T258:U258"/>
    <mergeCell ref="D260:L260"/>
    <mergeCell ref="T260:U260"/>
    <mergeCell ref="D274:L274"/>
    <mergeCell ref="T274:U274"/>
    <mergeCell ref="C276:F276"/>
    <mergeCell ref="G276:L276"/>
    <mergeCell ref="S276:U276"/>
    <mergeCell ref="D268:L268"/>
    <mergeCell ref="T268:U268"/>
    <mergeCell ref="D270:L270"/>
    <mergeCell ref="T270:U270"/>
    <mergeCell ref="D272:L272"/>
    <mergeCell ref="T272:U272"/>
    <mergeCell ref="D285:L285"/>
    <mergeCell ref="T285:U285"/>
    <mergeCell ref="D287:L287"/>
    <mergeCell ref="T287:U287"/>
    <mergeCell ref="D289:L289"/>
    <mergeCell ref="T289:U289"/>
    <mergeCell ref="D279:L279"/>
    <mergeCell ref="T279:U279"/>
    <mergeCell ref="D281:L281"/>
    <mergeCell ref="T281:U281"/>
    <mergeCell ref="D283:L283"/>
    <mergeCell ref="T283:U283"/>
    <mergeCell ref="D297:L297"/>
    <mergeCell ref="T297:U297"/>
    <mergeCell ref="D299:L299"/>
    <mergeCell ref="T299:U299"/>
    <mergeCell ref="D301:L301"/>
    <mergeCell ref="T301:U301"/>
    <mergeCell ref="D291:L291"/>
    <mergeCell ref="T291:U291"/>
    <mergeCell ref="D293:L293"/>
    <mergeCell ref="T293:U293"/>
    <mergeCell ref="D295:L295"/>
    <mergeCell ref="T295:U295"/>
    <mergeCell ref="D309:L309"/>
    <mergeCell ref="T309:U309"/>
    <mergeCell ref="D311:L311"/>
    <mergeCell ref="T311:U311"/>
    <mergeCell ref="C313:F313"/>
    <mergeCell ref="G313:L313"/>
    <mergeCell ref="S313:U313"/>
    <mergeCell ref="D303:L303"/>
    <mergeCell ref="T303:U303"/>
    <mergeCell ref="D305:L305"/>
    <mergeCell ref="T305:U305"/>
    <mergeCell ref="D307:L307"/>
    <mergeCell ref="T307:U307"/>
    <mergeCell ref="C324:D324"/>
    <mergeCell ref="E324:G324"/>
    <mergeCell ref="I324:K324"/>
    <mergeCell ref="K326:T326"/>
    <mergeCell ref="K328:T328"/>
    <mergeCell ref="B330:U330"/>
    <mergeCell ref="D316:L316"/>
    <mergeCell ref="T316:U316"/>
    <mergeCell ref="D318:L318"/>
    <mergeCell ref="T318:U318"/>
    <mergeCell ref="C338:F338"/>
    <mergeCell ref="G338:L338"/>
    <mergeCell ref="S338:U338"/>
    <mergeCell ref="D341:L341"/>
    <mergeCell ref="T341:U341"/>
    <mergeCell ref="B332:K332"/>
    <mergeCell ref="D334:I334"/>
    <mergeCell ref="N334:P334"/>
    <mergeCell ref="R334:U334"/>
    <mergeCell ref="D336:L336"/>
    <mergeCell ref="T336:U336"/>
    <mergeCell ref="D349:L349"/>
    <mergeCell ref="T349:U349"/>
    <mergeCell ref="C351:F351"/>
    <mergeCell ref="G351:L351"/>
    <mergeCell ref="S351:U351"/>
    <mergeCell ref="D343:L343"/>
    <mergeCell ref="T343:U343"/>
    <mergeCell ref="D345:L345"/>
    <mergeCell ref="T345:U345"/>
    <mergeCell ref="D347:L347"/>
    <mergeCell ref="T347:U347"/>
    <mergeCell ref="C360:F360"/>
    <mergeCell ref="G360:L360"/>
    <mergeCell ref="S360:U360"/>
    <mergeCell ref="D363:L363"/>
    <mergeCell ref="T363:U363"/>
    <mergeCell ref="D354:L354"/>
    <mergeCell ref="T354:U354"/>
    <mergeCell ref="D356:L356"/>
    <mergeCell ref="T356:U356"/>
    <mergeCell ref="D358:L358"/>
    <mergeCell ref="T358:U358"/>
    <mergeCell ref="D371:L371"/>
    <mergeCell ref="T371:U371"/>
    <mergeCell ref="D373:L373"/>
    <mergeCell ref="T373:U373"/>
    <mergeCell ref="D375:L375"/>
    <mergeCell ref="T375:U375"/>
    <mergeCell ref="D365:L365"/>
    <mergeCell ref="T365:U365"/>
    <mergeCell ref="D367:L367"/>
    <mergeCell ref="T367:U367"/>
    <mergeCell ref="D369:L369"/>
    <mergeCell ref="T369:U369"/>
    <mergeCell ref="C383:F383"/>
    <mergeCell ref="G383:L383"/>
    <mergeCell ref="S383:U383"/>
    <mergeCell ref="C386:E386"/>
    <mergeCell ref="S386:U386"/>
    <mergeCell ref="D377:L377"/>
    <mergeCell ref="T377:U377"/>
    <mergeCell ref="D379:L379"/>
    <mergeCell ref="T379:U379"/>
    <mergeCell ref="D381:L381"/>
    <mergeCell ref="T381:U381"/>
  </mergeCells>
  <pageMargins left="0" right="0" top="0" bottom="0" header="0" footer="0"/>
  <pageSetup paperSize="9" fitToWidth="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696AB-BA9F-47B0-9B2D-C577D94741C1}">
  <sheetPr>
    <pageSetUpPr autoPageBreaks="0" fitToPage="1"/>
  </sheetPr>
  <dimension ref="A1:N249"/>
  <sheetViews>
    <sheetView view="pageBreakPreview" zoomScale="60" zoomScaleNormal="100" workbookViewId="0">
      <selection activeCell="D2" sqref="D2"/>
    </sheetView>
  </sheetViews>
  <sheetFormatPr baseColWidth="10" defaultRowHeight="12.5" x14ac:dyDescent="0.25"/>
  <cols>
    <col min="1" max="1" width="12.7265625" style="127" customWidth="1"/>
    <col min="2" max="6" width="11.453125" style="127"/>
    <col min="7" max="7" width="12.54296875" style="127" customWidth="1"/>
    <col min="8" max="256" width="11.453125" style="127"/>
    <col min="257" max="257" width="12.7265625" style="127" customWidth="1"/>
    <col min="258" max="262" width="11.453125" style="127"/>
    <col min="263" max="263" width="12.54296875" style="127" customWidth="1"/>
    <col min="264" max="512" width="11.453125" style="127"/>
    <col min="513" max="513" width="12.7265625" style="127" customWidth="1"/>
    <col min="514" max="518" width="11.453125" style="127"/>
    <col min="519" max="519" width="12.54296875" style="127" customWidth="1"/>
    <col min="520" max="768" width="11.453125" style="127"/>
    <col min="769" max="769" width="12.7265625" style="127" customWidth="1"/>
    <col min="770" max="774" width="11.453125" style="127"/>
    <col min="775" max="775" width="12.54296875" style="127" customWidth="1"/>
    <col min="776" max="1024" width="11.453125" style="127"/>
    <col min="1025" max="1025" width="12.7265625" style="127" customWidth="1"/>
    <col min="1026" max="1030" width="11.453125" style="127"/>
    <col min="1031" max="1031" width="12.54296875" style="127" customWidth="1"/>
    <col min="1032" max="1280" width="11.453125" style="127"/>
    <col min="1281" max="1281" width="12.7265625" style="127" customWidth="1"/>
    <col min="1282" max="1286" width="11.453125" style="127"/>
    <col min="1287" max="1287" width="12.54296875" style="127" customWidth="1"/>
    <col min="1288" max="1536" width="11.453125" style="127"/>
    <col min="1537" max="1537" width="12.7265625" style="127" customWidth="1"/>
    <col min="1538" max="1542" width="11.453125" style="127"/>
    <col min="1543" max="1543" width="12.54296875" style="127" customWidth="1"/>
    <col min="1544" max="1792" width="11.453125" style="127"/>
    <col min="1793" max="1793" width="12.7265625" style="127" customWidth="1"/>
    <col min="1794" max="1798" width="11.453125" style="127"/>
    <col min="1799" max="1799" width="12.54296875" style="127" customWidth="1"/>
    <col min="1800" max="2048" width="11.453125" style="127"/>
    <col min="2049" max="2049" width="12.7265625" style="127" customWidth="1"/>
    <col min="2050" max="2054" width="11.453125" style="127"/>
    <col min="2055" max="2055" width="12.54296875" style="127" customWidth="1"/>
    <col min="2056" max="2304" width="11.453125" style="127"/>
    <col min="2305" max="2305" width="12.7265625" style="127" customWidth="1"/>
    <col min="2306" max="2310" width="11.453125" style="127"/>
    <col min="2311" max="2311" width="12.54296875" style="127" customWidth="1"/>
    <col min="2312" max="2560" width="11.453125" style="127"/>
    <col min="2561" max="2561" width="12.7265625" style="127" customWidth="1"/>
    <col min="2562" max="2566" width="11.453125" style="127"/>
    <col min="2567" max="2567" width="12.54296875" style="127" customWidth="1"/>
    <col min="2568" max="2816" width="11.453125" style="127"/>
    <col min="2817" max="2817" width="12.7265625" style="127" customWidth="1"/>
    <col min="2818" max="2822" width="11.453125" style="127"/>
    <col min="2823" max="2823" width="12.54296875" style="127" customWidth="1"/>
    <col min="2824" max="3072" width="11.453125" style="127"/>
    <col min="3073" max="3073" width="12.7265625" style="127" customWidth="1"/>
    <col min="3074" max="3078" width="11.453125" style="127"/>
    <col min="3079" max="3079" width="12.54296875" style="127" customWidth="1"/>
    <col min="3080" max="3328" width="11.453125" style="127"/>
    <col min="3329" max="3329" width="12.7265625" style="127" customWidth="1"/>
    <col min="3330" max="3334" width="11.453125" style="127"/>
    <col min="3335" max="3335" width="12.54296875" style="127" customWidth="1"/>
    <col min="3336" max="3584" width="11.453125" style="127"/>
    <col min="3585" max="3585" width="12.7265625" style="127" customWidth="1"/>
    <col min="3586" max="3590" width="11.453125" style="127"/>
    <col min="3591" max="3591" width="12.54296875" style="127" customWidth="1"/>
    <col min="3592" max="3840" width="11.453125" style="127"/>
    <col min="3841" max="3841" width="12.7265625" style="127" customWidth="1"/>
    <col min="3842" max="3846" width="11.453125" style="127"/>
    <col min="3847" max="3847" width="12.54296875" style="127" customWidth="1"/>
    <col min="3848" max="4096" width="11.453125" style="127"/>
    <col min="4097" max="4097" width="12.7265625" style="127" customWidth="1"/>
    <col min="4098" max="4102" width="11.453125" style="127"/>
    <col min="4103" max="4103" width="12.54296875" style="127" customWidth="1"/>
    <col min="4104" max="4352" width="11.453125" style="127"/>
    <col min="4353" max="4353" width="12.7265625" style="127" customWidth="1"/>
    <col min="4354" max="4358" width="11.453125" style="127"/>
    <col min="4359" max="4359" width="12.54296875" style="127" customWidth="1"/>
    <col min="4360" max="4608" width="11.453125" style="127"/>
    <col min="4609" max="4609" width="12.7265625" style="127" customWidth="1"/>
    <col min="4610" max="4614" width="11.453125" style="127"/>
    <col min="4615" max="4615" width="12.54296875" style="127" customWidth="1"/>
    <col min="4616" max="4864" width="11.453125" style="127"/>
    <col min="4865" max="4865" width="12.7265625" style="127" customWidth="1"/>
    <col min="4866" max="4870" width="11.453125" style="127"/>
    <col min="4871" max="4871" width="12.54296875" style="127" customWidth="1"/>
    <col min="4872" max="5120" width="11.453125" style="127"/>
    <col min="5121" max="5121" width="12.7265625" style="127" customWidth="1"/>
    <col min="5122" max="5126" width="11.453125" style="127"/>
    <col min="5127" max="5127" width="12.54296875" style="127" customWidth="1"/>
    <col min="5128" max="5376" width="11.453125" style="127"/>
    <col min="5377" max="5377" width="12.7265625" style="127" customWidth="1"/>
    <col min="5378" max="5382" width="11.453125" style="127"/>
    <col min="5383" max="5383" width="12.54296875" style="127" customWidth="1"/>
    <col min="5384" max="5632" width="11.453125" style="127"/>
    <col min="5633" max="5633" width="12.7265625" style="127" customWidth="1"/>
    <col min="5634" max="5638" width="11.453125" style="127"/>
    <col min="5639" max="5639" width="12.54296875" style="127" customWidth="1"/>
    <col min="5640" max="5888" width="11.453125" style="127"/>
    <col min="5889" max="5889" width="12.7265625" style="127" customWidth="1"/>
    <col min="5890" max="5894" width="11.453125" style="127"/>
    <col min="5895" max="5895" width="12.54296875" style="127" customWidth="1"/>
    <col min="5896" max="6144" width="11.453125" style="127"/>
    <col min="6145" max="6145" width="12.7265625" style="127" customWidth="1"/>
    <col min="6146" max="6150" width="11.453125" style="127"/>
    <col min="6151" max="6151" width="12.54296875" style="127" customWidth="1"/>
    <col min="6152" max="6400" width="11.453125" style="127"/>
    <col min="6401" max="6401" width="12.7265625" style="127" customWidth="1"/>
    <col min="6402" max="6406" width="11.453125" style="127"/>
    <col min="6407" max="6407" width="12.54296875" style="127" customWidth="1"/>
    <col min="6408" max="6656" width="11.453125" style="127"/>
    <col min="6657" max="6657" width="12.7265625" style="127" customWidth="1"/>
    <col min="6658" max="6662" width="11.453125" style="127"/>
    <col min="6663" max="6663" width="12.54296875" style="127" customWidth="1"/>
    <col min="6664" max="6912" width="11.453125" style="127"/>
    <col min="6913" max="6913" width="12.7265625" style="127" customWidth="1"/>
    <col min="6914" max="6918" width="11.453125" style="127"/>
    <col min="6919" max="6919" width="12.54296875" style="127" customWidth="1"/>
    <col min="6920" max="7168" width="11.453125" style="127"/>
    <col min="7169" max="7169" width="12.7265625" style="127" customWidth="1"/>
    <col min="7170" max="7174" width="11.453125" style="127"/>
    <col min="7175" max="7175" width="12.54296875" style="127" customWidth="1"/>
    <col min="7176" max="7424" width="11.453125" style="127"/>
    <col min="7425" max="7425" width="12.7265625" style="127" customWidth="1"/>
    <col min="7426" max="7430" width="11.453125" style="127"/>
    <col min="7431" max="7431" width="12.54296875" style="127" customWidth="1"/>
    <col min="7432" max="7680" width="11.453125" style="127"/>
    <col min="7681" max="7681" width="12.7265625" style="127" customWidth="1"/>
    <col min="7682" max="7686" width="11.453125" style="127"/>
    <col min="7687" max="7687" width="12.54296875" style="127" customWidth="1"/>
    <col min="7688" max="7936" width="11.453125" style="127"/>
    <col min="7937" max="7937" width="12.7265625" style="127" customWidth="1"/>
    <col min="7938" max="7942" width="11.453125" style="127"/>
    <col min="7943" max="7943" width="12.54296875" style="127" customWidth="1"/>
    <col min="7944" max="8192" width="11.453125" style="127"/>
    <col min="8193" max="8193" width="12.7265625" style="127" customWidth="1"/>
    <col min="8194" max="8198" width="11.453125" style="127"/>
    <col min="8199" max="8199" width="12.54296875" style="127" customWidth="1"/>
    <col min="8200" max="8448" width="11.453125" style="127"/>
    <col min="8449" max="8449" width="12.7265625" style="127" customWidth="1"/>
    <col min="8450" max="8454" width="11.453125" style="127"/>
    <col min="8455" max="8455" width="12.54296875" style="127" customWidth="1"/>
    <col min="8456" max="8704" width="11.453125" style="127"/>
    <col min="8705" max="8705" width="12.7265625" style="127" customWidth="1"/>
    <col min="8706" max="8710" width="11.453125" style="127"/>
    <col min="8711" max="8711" width="12.54296875" style="127" customWidth="1"/>
    <col min="8712" max="8960" width="11.453125" style="127"/>
    <col min="8961" max="8961" width="12.7265625" style="127" customWidth="1"/>
    <col min="8962" max="8966" width="11.453125" style="127"/>
    <col min="8967" max="8967" width="12.54296875" style="127" customWidth="1"/>
    <col min="8968" max="9216" width="11.453125" style="127"/>
    <col min="9217" max="9217" width="12.7265625" style="127" customWidth="1"/>
    <col min="9218" max="9222" width="11.453125" style="127"/>
    <col min="9223" max="9223" width="12.54296875" style="127" customWidth="1"/>
    <col min="9224" max="9472" width="11.453125" style="127"/>
    <col min="9473" max="9473" width="12.7265625" style="127" customWidth="1"/>
    <col min="9474" max="9478" width="11.453125" style="127"/>
    <col min="9479" max="9479" width="12.54296875" style="127" customWidth="1"/>
    <col min="9480" max="9728" width="11.453125" style="127"/>
    <col min="9729" max="9729" width="12.7265625" style="127" customWidth="1"/>
    <col min="9730" max="9734" width="11.453125" style="127"/>
    <col min="9735" max="9735" width="12.54296875" style="127" customWidth="1"/>
    <col min="9736" max="9984" width="11.453125" style="127"/>
    <col min="9985" max="9985" width="12.7265625" style="127" customWidth="1"/>
    <col min="9986" max="9990" width="11.453125" style="127"/>
    <col min="9991" max="9991" width="12.54296875" style="127" customWidth="1"/>
    <col min="9992" max="10240" width="11.453125" style="127"/>
    <col min="10241" max="10241" width="12.7265625" style="127" customWidth="1"/>
    <col min="10242" max="10246" width="11.453125" style="127"/>
    <col min="10247" max="10247" width="12.54296875" style="127" customWidth="1"/>
    <col min="10248" max="10496" width="11.453125" style="127"/>
    <col min="10497" max="10497" width="12.7265625" style="127" customWidth="1"/>
    <col min="10498" max="10502" width="11.453125" style="127"/>
    <col min="10503" max="10503" width="12.54296875" style="127" customWidth="1"/>
    <col min="10504" max="10752" width="11.453125" style="127"/>
    <col min="10753" max="10753" width="12.7265625" style="127" customWidth="1"/>
    <col min="10754" max="10758" width="11.453125" style="127"/>
    <col min="10759" max="10759" width="12.54296875" style="127" customWidth="1"/>
    <col min="10760" max="11008" width="11.453125" style="127"/>
    <col min="11009" max="11009" width="12.7265625" style="127" customWidth="1"/>
    <col min="11010" max="11014" width="11.453125" style="127"/>
    <col min="11015" max="11015" width="12.54296875" style="127" customWidth="1"/>
    <col min="11016" max="11264" width="11.453125" style="127"/>
    <col min="11265" max="11265" width="12.7265625" style="127" customWidth="1"/>
    <col min="11266" max="11270" width="11.453125" style="127"/>
    <col min="11271" max="11271" width="12.54296875" style="127" customWidth="1"/>
    <col min="11272" max="11520" width="11.453125" style="127"/>
    <col min="11521" max="11521" width="12.7265625" style="127" customWidth="1"/>
    <col min="11522" max="11526" width="11.453125" style="127"/>
    <col min="11527" max="11527" width="12.54296875" style="127" customWidth="1"/>
    <col min="11528" max="11776" width="11.453125" style="127"/>
    <col min="11777" max="11777" width="12.7265625" style="127" customWidth="1"/>
    <col min="11778" max="11782" width="11.453125" style="127"/>
    <col min="11783" max="11783" width="12.54296875" style="127" customWidth="1"/>
    <col min="11784" max="12032" width="11.453125" style="127"/>
    <col min="12033" max="12033" width="12.7265625" style="127" customWidth="1"/>
    <col min="12034" max="12038" width="11.453125" style="127"/>
    <col min="12039" max="12039" width="12.54296875" style="127" customWidth="1"/>
    <col min="12040" max="12288" width="11.453125" style="127"/>
    <col min="12289" max="12289" width="12.7265625" style="127" customWidth="1"/>
    <col min="12290" max="12294" width="11.453125" style="127"/>
    <col min="12295" max="12295" width="12.54296875" style="127" customWidth="1"/>
    <col min="12296" max="12544" width="11.453125" style="127"/>
    <col min="12545" max="12545" width="12.7265625" style="127" customWidth="1"/>
    <col min="12546" max="12550" width="11.453125" style="127"/>
    <col min="12551" max="12551" width="12.54296875" style="127" customWidth="1"/>
    <col min="12552" max="12800" width="11.453125" style="127"/>
    <col min="12801" max="12801" width="12.7265625" style="127" customWidth="1"/>
    <col min="12802" max="12806" width="11.453125" style="127"/>
    <col min="12807" max="12807" width="12.54296875" style="127" customWidth="1"/>
    <col min="12808" max="13056" width="11.453125" style="127"/>
    <col min="13057" max="13057" width="12.7265625" style="127" customWidth="1"/>
    <col min="13058" max="13062" width="11.453125" style="127"/>
    <col min="13063" max="13063" width="12.54296875" style="127" customWidth="1"/>
    <col min="13064" max="13312" width="11.453125" style="127"/>
    <col min="13313" max="13313" width="12.7265625" style="127" customWidth="1"/>
    <col min="13314" max="13318" width="11.453125" style="127"/>
    <col min="13319" max="13319" width="12.54296875" style="127" customWidth="1"/>
    <col min="13320" max="13568" width="11.453125" style="127"/>
    <col min="13569" max="13569" width="12.7265625" style="127" customWidth="1"/>
    <col min="13570" max="13574" width="11.453125" style="127"/>
    <col min="13575" max="13575" width="12.54296875" style="127" customWidth="1"/>
    <col min="13576" max="13824" width="11.453125" style="127"/>
    <col min="13825" max="13825" width="12.7265625" style="127" customWidth="1"/>
    <col min="13826" max="13830" width="11.453125" style="127"/>
    <col min="13831" max="13831" width="12.54296875" style="127" customWidth="1"/>
    <col min="13832" max="14080" width="11.453125" style="127"/>
    <col min="14081" max="14081" width="12.7265625" style="127" customWidth="1"/>
    <col min="14082" max="14086" width="11.453125" style="127"/>
    <col min="14087" max="14087" width="12.54296875" style="127" customWidth="1"/>
    <col min="14088" max="14336" width="11.453125" style="127"/>
    <col min="14337" max="14337" width="12.7265625" style="127" customWidth="1"/>
    <col min="14338" max="14342" width="11.453125" style="127"/>
    <col min="14343" max="14343" width="12.54296875" style="127" customWidth="1"/>
    <col min="14344" max="14592" width="11.453125" style="127"/>
    <col min="14593" max="14593" width="12.7265625" style="127" customWidth="1"/>
    <col min="14594" max="14598" width="11.453125" style="127"/>
    <col min="14599" max="14599" width="12.54296875" style="127" customWidth="1"/>
    <col min="14600" max="14848" width="11.453125" style="127"/>
    <col min="14849" max="14849" width="12.7265625" style="127" customWidth="1"/>
    <col min="14850" max="14854" width="11.453125" style="127"/>
    <col min="14855" max="14855" width="12.54296875" style="127" customWidth="1"/>
    <col min="14856" max="15104" width="11.453125" style="127"/>
    <col min="15105" max="15105" width="12.7265625" style="127" customWidth="1"/>
    <col min="15106" max="15110" width="11.453125" style="127"/>
    <col min="15111" max="15111" width="12.54296875" style="127" customWidth="1"/>
    <col min="15112" max="15360" width="11.453125" style="127"/>
    <col min="15361" max="15361" width="12.7265625" style="127" customWidth="1"/>
    <col min="15362" max="15366" width="11.453125" style="127"/>
    <col min="15367" max="15367" width="12.54296875" style="127" customWidth="1"/>
    <col min="15368" max="15616" width="11.453125" style="127"/>
    <col min="15617" max="15617" width="12.7265625" style="127" customWidth="1"/>
    <col min="15618" max="15622" width="11.453125" style="127"/>
    <col min="15623" max="15623" width="12.54296875" style="127" customWidth="1"/>
    <col min="15624" max="15872" width="11.453125" style="127"/>
    <col min="15873" max="15873" width="12.7265625" style="127" customWidth="1"/>
    <col min="15874" max="15878" width="11.453125" style="127"/>
    <col min="15879" max="15879" width="12.54296875" style="127" customWidth="1"/>
    <col min="15880" max="16128" width="11.453125" style="127"/>
    <col min="16129" max="16129" width="12.7265625" style="127" customWidth="1"/>
    <col min="16130" max="16134" width="11.453125" style="127"/>
    <col min="16135" max="16135" width="12.54296875" style="127" customWidth="1"/>
    <col min="16136" max="16384" width="11.453125" style="127"/>
  </cols>
  <sheetData>
    <row r="1" spans="1:12" ht="23" x14ac:dyDescent="0.5">
      <c r="D1" s="164" t="s">
        <v>108</v>
      </c>
      <c r="F1" s="165"/>
      <c r="G1" s="166"/>
    </row>
    <row r="2" spans="1:12" ht="23" x14ac:dyDescent="0.5">
      <c r="E2" s="165"/>
      <c r="F2" s="165"/>
      <c r="G2" s="166"/>
      <c r="H2" s="167"/>
      <c r="I2" s="168" t="s">
        <v>92</v>
      </c>
      <c r="J2" s="168" t="s">
        <v>93</v>
      </c>
    </row>
    <row r="3" spans="1:12" ht="13.5" thickBot="1" x14ac:dyDescent="0.35">
      <c r="H3" s="169"/>
      <c r="I3" s="169"/>
      <c r="J3" s="169"/>
      <c r="K3" s="169"/>
    </row>
    <row r="4" spans="1:12" ht="14" thickTop="1" thickBot="1" x14ac:dyDescent="0.35">
      <c r="A4" s="170" t="s">
        <v>2</v>
      </c>
      <c r="B4" s="171" t="s">
        <v>20</v>
      </c>
      <c r="C4" s="171" t="s">
        <v>21</v>
      </c>
      <c r="D4" s="171" t="s">
        <v>94</v>
      </c>
      <c r="E4" s="172" t="s">
        <v>95</v>
      </c>
      <c r="F4" s="169"/>
      <c r="G4" s="170" t="s">
        <v>4</v>
      </c>
      <c r="H4" s="173" t="s">
        <v>20</v>
      </c>
      <c r="I4" s="173" t="s">
        <v>21</v>
      </c>
      <c r="J4" s="173" t="s">
        <v>94</v>
      </c>
      <c r="K4" s="174" t="s">
        <v>95</v>
      </c>
    </row>
    <row r="5" spans="1:12" ht="13" x14ac:dyDescent="0.3">
      <c r="A5" s="225">
        <v>1</v>
      </c>
      <c r="B5" s="176"/>
      <c r="C5" s="176"/>
      <c r="D5" s="176"/>
      <c r="E5" s="177"/>
      <c r="F5" s="178"/>
      <c r="G5" s="175">
        <v>1</v>
      </c>
      <c r="H5" s="258"/>
      <c r="I5" s="258"/>
      <c r="J5" s="258"/>
      <c r="K5" s="259"/>
    </row>
    <row r="6" spans="1:12" ht="13" x14ac:dyDescent="0.3">
      <c r="A6" s="193">
        <v>2</v>
      </c>
      <c r="B6" s="191" t="s">
        <v>105</v>
      </c>
      <c r="C6" s="191"/>
      <c r="D6" s="191"/>
      <c r="E6" s="192"/>
      <c r="G6" s="182">
        <v>2</v>
      </c>
      <c r="H6" s="195"/>
      <c r="I6" s="195"/>
      <c r="J6" s="195"/>
      <c r="K6" s="196"/>
    </row>
    <row r="7" spans="1:12" ht="13" x14ac:dyDescent="0.3">
      <c r="A7" s="193">
        <v>3</v>
      </c>
      <c r="B7" s="188" t="s">
        <v>105</v>
      </c>
      <c r="C7" s="188"/>
      <c r="D7" s="188"/>
      <c r="E7" s="189"/>
      <c r="G7" s="185">
        <v>3</v>
      </c>
      <c r="H7" s="186">
        <v>50</v>
      </c>
      <c r="I7" s="186">
        <v>1346</v>
      </c>
      <c r="J7" s="186">
        <v>19</v>
      </c>
      <c r="K7" s="187">
        <v>5</v>
      </c>
      <c r="L7" s="190"/>
    </row>
    <row r="8" spans="1:12" ht="13" x14ac:dyDescent="0.3">
      <c r="A8" s="193">
        <v>4</v>
      </c>
      <c r="B8" s="183"/>
      <c r="C8" s="183"/>
      <c r="D8" s="183"/>
      <c r="E8" s="184"/>
      <c r="G8" s="185">
        <v>4</v>
      </c>
      <c r="H8" s="128">
        <v>69</v>
      </c>
      <c r="I8" s="186">
        <v>1786</v>
      </c>
      <c r="J8" s="186">
        <v>67</v>
      </c>
      <c r="K8" s="187">
        <v>4</v>
      </c>
    </row>
    <row r="9" spans="1:12" ht="13" x14ac:dyDescent="0.3">
      <c r="A9" s="193">
        <v>5</v>
      </c>
      <c r="B9" s="195"/>
      <c r="C9" s="195"/>
      <c r="D9" s="195"/>
      <c r="E9" s="196"/>
      <c r="G9" s="185">
        <v>5</v>
      </c>
      <c r="H9" s="186">
        <v>40</v>
      </c>
      <c r="I9" s="186">
        <v>1056</v>
      </c>
      <c r="J9" s="186">
        <v>5</v>
      </c>
      <c r="K9" s="187">
        <v>1</v>
      </c>
    </row>
    <row r="10" spans="1:12" ht="13" x14ac:dyDescent="0.3">
      <c r="A10" s="185">
        <v>6</v>
      </c>
      <c r="B10" s="186">
        <v>63</v>
      </c>
      <c r="C10" s="186">
        <v>1556</v>
      </c>
      <c r="D10" s="186">
        <v>56</v>
      </c>
      <c r="E10" s="187">
        <v>0</v>
      </c>
      <c r="G10" s="185">
        <v>6</v>
      </c>
      <c r="H10" s="186">
        <v>55</v>
      </c>
      <c r="I10" s="186">
        <v>1399</v>
      </c>
      <c r="J10" s="186">
        <v>28</v>
      </c>
      <c r="K10" s="187">
        <v>2</v>
      </c>
    </row>
    <row r="11" spans="1:12" ht="13" x14ac:dyDescent="0.3">
      <c r="A11" s="185">
        <v>7</v>
      </c>
      <c r="B11" s="260">
        <v>44</v>
      </c>
      <c r="C11" s="213">
        <v>1094</v>
      </c>
      <c r="D11" s="213">
        <v>15</v>
      </c>
      <c r="E11" s="214">
        <v>3</v>
      </c>
      <c r="G11" s="185">
        <v>7</v>
      </c>
      <c r="H11" s="186">
        <v>47</v>
      </c>
      <c r="I11" s="186">
        <v>1212</v>
      </c>
      <c r="J11" s="186">
        <v>23</v>
      </c>
      <c r="K11" s="187">
        <v>1</v>
      </c>
    </row>
    <row r="12" spans="1:12" ht="13" x14ac:dyDescent="0.3">
      <c r="A12" s="185">
        <v>8</v>
      </c>
      <c r="B12" s="186">
        <v>38</v>
      </c>
      <c r="C12" s="186">
        <v>910</v>
      </c>
      <c r="D12" s="186">
        <v>7</v>
      </c>
      <c r="E12" s="187">
        <v>0</v>
      </c>
      <c r="G12" s="182">
        <v>8</v>
      </c>
      <c r="H12" s="195"/>
      <c r="I12" s="195"/>
      <c r="J12" s="195"/>
      <c r="K12" s="196"/>
    </row>
    <row r="13" spans="1:12" ht="13" x14ac:dyDescent="0.3">
      <c r="A13" s="185">
        <v>9</v>
      </c>
      <c r="B13" s="186">
        <v>49</v>
      </c>
      <c r="C13" s="186">
        <v>1310</v>
      </c>
      <c r="D13" s="186">
        <v>22</v>
      </c>
      <c r="E13" s="187">
        <v>5</v>
      </c>
      <c r="G13" s="182">
        <v>9</v>
      </c>
      <c r="H13" s="195"/>
      <c r="I13" s="195"/>
      <c r="J13" s="195"/>
      <c r="K13" s="196"/>
    </row>
    <row r="14" spans="1:12" ht="13" x14ac:dyDescent="0.3">
      <c r="A14" s="185">
        <v>10</v>
      </c>
      <c r="B14" s="186">
        <v>52</v>
      </c>
      <c r="C14" s="186">
        <v>1290</v>
      </c>
      <c r="D14" s="186">
        <v>14</v>
      </c>
      <c r="E14" s="187">
        <v>1</v>
      </c>
      <c r="G14" s="185">
        <v>10</v>
      </c>
      <c r="H14" s="128">
        <v>48</v>
      </c>
      <c r="I14" s="186">
        <v>1264</v>
      </c>
      <c r="J14" s="186">
        <v>58</v>
      </c>
      <c r="K14" s="187">
        <v>3</v>
      </c>
    </row>
    <row r="15" spans="1:12" ht="13" x14ac:dyDescent="0.3">
      <c r="A15" s="182">
        <v>11</v>
      </c>
      <c r="B15" s="195"/>
      <c r="C15" s="195"/>
      <c r="D15" s="195"/>
      <c r="E15" s="196"/>
      <c r="G15" s="185">
        <v>11</v>
      </c>
      <c r="H15" s="186">
        <v>50</v>
      </c>
      <c r="I15" s="186">
        <v>1200</v>
      </c>
      <c r="J15" s="186">
        <v>43</v>
      </c>
      <c r="K15" s="187">
        <v>2</v>
      </c>
    </row>
    <row r="16" spans="1:12" ht="13" x14ac:dyDescent="0.3">
      <c r="A16" s="182">
        <v>12</v>
      </c>
      <c r="B16" s="195"/>
      <c r="C16" s="195"/>
      <c r="D16" s="195"/>
      <c r="E16" s="196"/>
      <c r="F16" s="127" t="s">
        <v>104</v>
      </c>
      <c r="G16" s="185">
        <v>12</v>
      </c>
      <c r="H16" s="200">
        <v>33</v>
      </c>
      <c r="I16" s="186">
        <v>866</v>
      </c>
      <c r="J16" s="186">
        <v>62</v>
      </c>
      <c r="K16" s="187">
        <v>2</v>
      </c>
    </row>
    <row r="17" spans="1:13" ht="13" x14ac:dyDescent="0.3">
      <c r="A17" s="185">
        <v>13</v>
      </c>
      <c r="B17" s="186">
        <v>49</v>
      </c>
      <c r="C17" s="186">
        <v>1179</v>
      </c>
      <c r="D17" s="186">
        <v>28</v>
      </c>
      <c r="E17" s="187">
        <v>1</v>
      </c>
      <c r="G17" s="185">
        <v>13</v>
      </c>
      <c r="H17" s="186">
        <v>44</v>
      </c>
      <c r="I17" s="186">
        <v>1058</v>
      </c>
      <c r="J17" s="186">
        <v>22</v>
      </c>
      <c r="K17" s="187">
        <v>6</v>
      </c>
    </row>
    <row r="18" spans="1:13" ht="13" x14ac:dyDescent="0.3">
      <c r="A18" s="185">
        <v>14</v>
      </c>
      <c r="B18" s="186">
        <v>37</v>
      </c>
      <c r="C18" s="186">
        <v>1029</v>
      </c>
      <c r="D18" s="186">
        <v>10</v>
      </c>
      <c r="E18" s="187">
        <v>6</v>
      </c>
      <c r="G18" s="185">
        <v>14</v>
      </c>
      <c r="H18" s="186">
        <v>41</v>
      </c>
      <c r="I18" s="186">
        <v>1051</v>
      </c>
      <c r="J18" s="186">
        <v>28</v>
      </c>
      <c r="K18" s="187">
        <v>2</v>
      </c>
    </row>
    <row r="19" spans="1:13" ht="13" x14ac:dyDescent="0.3">
      <c r="A19" s="185">
        <v>15</v>
      </c>
      <c r="B19" s="186">
        <v>47</v>
      </c>
      <c r="C19" s="186">
        <v>1222</v>
      </c>
      <c r="D19" s="186">
        <v>40</v>
      </c>
      <c r="E19" s="187">
        <v>2</v>
      </c>
      <c r="G19" s="182">
        <v>15</v>
      </c>
      <c r="H19" s="195"/>
      <c r="I19" s="195"/>
      <c r="J19" s="195"/>
      <c r="K19" s="196"/>
    </row>
    <row r="20" spans="1:13" ht="13" x14ac:dyDescent="0.3">
      <c r="A20" s="185">
        <v>16</v>
      </c>
      <c r="B20" s="186">
        <v>44</v>
      </c>
      <c r="C20" s="186">
        <v>1091</v>
      </c>
      <c r="D20" s="186">
        <v>88</v>
      </c>
      <c r="E20" s="187">
        <v>2</v>
      </c>
      <c r="G20" s="182">
        <v>16</v>
      </c>
      <c r="H20" s="195"/>
      <c r="I20" s="195"/>
      <c r="J20" s="195"/>
      <c r="K20" s="196"/>
      <c r="L20" s="201"/>
      <c r="M20" s="202" t="s">
        <v>96</v>
      </c>
    </row>
    <row r="21" spans="1:13" ht="13" x14ac:dyDescent="0.3">
      <c r="A21" s="185">
        <v>17</v>
      </c>
      <c r="B21" s="186">
        <v>45</v>
      </c>
      <c r="C21" s="186">
        <v>1153</v>
      </c>
      <c r="D21" s="186">
        <v>31</v>
      </c>
      <c r="E21" s="187">
        <v>2</v>
      </c>
      <c r="G21" s="185">
        <v>17</v>
      </c>
      <c r="H21" s="186">
        <v>68</v>
      </c>
      <c r="I21" s="186">
        <v>1731</v>
      </c>
      <c r="J21" s="186">
        <v>55</v>
      </c>
      <c r="K21" s="187">
        <v>5</v>
      </c>
    </row>
    <row r="22" spans="1:13" ht="13" x14ac:dyDescent="0.3">
      <c r="A22" s="182">
        <v>18</v>
      </c>
      <c r="B22" s="195"/>
      <c r="C22" s="195"/>
      <c r="D22" s="195"/>
      <c r="E22" s="196"/>
      <c r="G22" s="185">
        <v>18</v>
      </c>
      <c r="H22" s="204">
        <v>75</v>
      </c>
      <c r="I22" s="186">
        <v>1823</v>
      </c>
      <c r="J22" s="186">
        <v>60</v>
      </c>
      <c r="K22" s="187">
        <v>2</v>
      </c>
      <c r="L22" s="203"/>
      <c r="M22" s="202" t="s">
        <v>97</v>
      </c>
    </row>
    <row r="23" spans="1:13" ht="13" x14ac:dyDescent="0.3">
      <c r="A23" s="182">
        <v>19</v>
      </c>
      <c r="B23" s="195"/>
      <c r="C23" s="195"/>
      <c r="D23" s="195"/>
      <c r="E23" s="196"/>
      <c r="G23" s="185">
        <v>19</v>
      </c>
      <c r="H23" s="186">
        <v>53</v>
      </c>
      <c r="I23" s="186">
        <v>1359</v>
      </c>
      <c r="J23" s="186">
        <v>28</v>
      </c>
      <c r="K23" s="187">
        <v>1</v>
      </c>
    </row>
    <row r="24" spans="1:13" ht="13" x14ac:dyDescent="0.3">
      <c r="A24" s="185">
        <v>20</v>
      </c>
      <c r="B24" s="204">
        <v>66</v>
      </c>
      <c r="C24" s="186">
        <v>1660</v>
      </c>
      <c r="D24" s="186">
        <v>360</v>
      </c>
      <c r="E24" s="187">
        <v>53</v>
      </c>
      <c r="G24" s="185">
        <v>20</v>
      </c>
      <c r="H24" s="186">
        <v>55</v>
      </c>
      <c r="I24" s="186">
        <v>1413</v>
      </c>
      <c r="J24" s="186">
        <v>122</v>
      </c>
      <c r="K24" s="187">
        <v>13</v>
      </c>
    </row>
    <row r="25" spans="1:13" ht="13" x14ac:dyDescent="0.3">
      <c r="A25" s="185">
        <v>21</v>
      </c>
      <c r="B25" s="186">
        <v>58</v>
      </c>
      <c r="C25" s="186">
        <v>1476</v>
      </c>
      <c r="D25" s="186">
        <v>85</v>
      </c>
      <c r="E25" s="187">
        <v>2</v>
      </c>
      <c r="G25" s="185">
        <v>21</v>
      </c>
      <c r="H25" s="186">
        <v>52</v>
      </c>
      <c r="I25" s="186">
        <v>1310</v>
      </c>
      <c r="J25" s="186">
        <v>96</v>
      </c>
      <c r="K25" s="187">
        <v>0</v>
      </c>
    </row>
    <row r="26" spans="1:13" ht="13" x14ac:dyDescent="0.3">
      <c r="A26" s="185">
        <v>22</v>
      </c>
      <c r="B26" s="186">
        <v>37</v>
      </c>
      <c r="C26" s="186">
        <v>959</v>
      </c>
      <c r="D26" s="186">
        <v>180</v>
      </c>
      <c r="E26" s="187">
        <v>7</v>
      </c>
      <c r="G26" s="182">
        <v>22</v>
      </c>
      <c r="H26" s="195"/>
      <c r="I26" s="195"/>
      <c r="J26" s="195"/>
      <c r="K26" s="196"/>
    </row>
    <row r="27" spans="1:13" ht="13" x14ac:dyDescent="0.3">
      <c r="A27" s="185">
        <v>23</v>
      </c>
      <c r="B27" s="186">
        <v>42</v>
      </c>
      <c r="C27" s="186">
        <v>1053</v>
      </c>
      <c r="D27" s="186">
        <v>61</v>
      </c>
      <c r="E27" s="187">
        <v>0</v>
      </c>
      <c r="F27" s="205"/>
      <c r="G27" s="193">
        <v>23</v>
      </c>
      <c r="H27" s="195"/>
      <c r="I27" s="195"/>
      <c r="J27" s="195"/>
      <c r="K27" s="196"/>
    </row>
    <row r="28" spans="1:13" ht="13" x14ac:dyDescent="0.3">
      <c r="A28" s="185">
        <v>24</v>
      </c>
      <c r="B28" s="186">
        <v>55</v>
      </c>
      <c r="C28" s="186">
        <v>1297</v>
      </c>
      <c r="D28" s="186">
        <v>87</v>
      </c>
      <c r="E28" s="187">
        <v>0</v>
      </c>
      <c r="F28" s="205"/>
      <c r="G28" s="193">
        <v>24</v>
      </c>
      <c r="H28" s="186">
        <v>49</v>
      </c>
      <c r="I28" s="186">
        <v>1236</v>
      </c>
      <c r="J28" s="186">
        <v>60</v>
      </c>
      <c r="K28" s="187">
        <v>3</v>
      </c>
    </row>
    <row r="29" spans="1:13" ht="13" x14ac:dyDescent="0.3">
      <c r="A29" s="182">
        <v>25</v>
      </c>
      <c r="B29" s="195"/>
      <c r="C29" s="195"/>
      <c r="D29" s="195"/>
      <c r="E29" s="196"/>
      <c r="F29" s="205"/>
      <c r="G29" s="193">
        <v>25</v>
      </c>
      <c r="H29" s="186">
        <v>41</v>
      </c>
      <c r="I29" s="186">
        <v>946</v>
      </c>
      <c r="J29" s="186">
        <v>35</v>
      </c>
      <c r="K29" s="187">
        <v>4</v>
      </c>
    </row>
    <row r="30" spans="1:13" ht="13" x14ac:dyDescent="0.3">
      <c r="A30" s="182">
        <v>26</v>
      </c>
      <c r="B30" s="195"/>
      <c r="C30" s="195"/>
      <c r="D30" s="195"/>
      <c r="E30" s="196"/>
      <c r="F30" s="205"/>
      <c r="G30" s="193">
        <v>26</v>
      </c>
      <c r="H30" s="186">
        <f>36+2</f>
        <v>38</v>
      </c>
      <c r="I30" s="186">
        <f>975+46</f>
        <v>1021</v>
      </c>
      <c r="J30" s="186">
        <v>17</v>
      </c>
      <c r="K30" s="187">
        <v>3</v>
      </c>
    </row>
    <row r="31" spans="1:13" ht="13" x14ac:dyDescent="0.3">
      <c r="A31" s="185">
        <v>27</v>
      </c>
      <c r="B31" s="186">
        <v>50</v>
      </c>
      <c r="C31" s="186">
        <v>1203</v>
      </c>
      <c r="D31" s="186">
        <v>12</v>
      </c>
      <c r="E31" s="187">
        <v>1</v>
      </c>
      <c r="F31" s="205"/>
      <c r="G31" s="193">
        <v>27</v>
      </c>
      <c r="H31" s="186">
        <v>42</v>
      </c>
      <c r="I31" s="186">
        <v>993</v>
      </c>
      <c r="J31" s="186">
        <v>62</v>
      </c>
      <c r="K31" s="187">
        <v>3</v>
      </c>
    </row>
    <row r="32" spans="1:13" ht="13" x14ac:dyDescent="0.3">
      <c r="A32" s="185">
        <v>28</v>
      </c>
      <c r="B32" s="186">
        <v>55</v>
      </c>
      <c r="C32" s="186">
        <v>1250</v>
      </c>
      <c r="D32" s="186">
        <v>33</v>
      </c>
      <c r="E32" s="187">
        <v>6</v>
      </c>
      <c r="F32" s="205"/>
      <c r="G32" s="193">
        <v>28</v>
      </c>
      <c r="H32" s="186">
        <v>40</v>
      </c>
      <c r="I32" s="186">
        <v>956</v>
      </c>
      <c r="J32" s="186">
        <v>33</v>
      </c>
      <c r="K32" s="187">
        <v>0</v>
      </c>
    </row>
    <row r="33" spans="1:14" ht="13" x14ac:dyDescent="0.3">
      <c r="A33" s="255">
        <v>29</v>
      </c>
      <c r="B33" s="186">
        <v>43</v>
      </c>
      <c r="C33" s="186">
        <v>1099</v>
      </c>
      <c r="D33" s="186">
        <v>69</v>
      </c>
      <c r="E33" s="187">
        <v>0</v>
      </c>
      <c r="F33" s="205"/>
      <c r="G33" s="182">
        <v>29</v>
      </c>
      <c r="H33" s="195"/>
      <c r="I33" s="195"/>
      <c r="J33" s="195"/>
      <c r="K33" s="196"/>
    </row>
    <row r="34" spans="1:14" ht="13" x14ac:dyDescent="0.3">
      <c r="A34" s="185">
        <v>30</v>
      </c>
      <c r="B34" s="186">
        <v>58</v>
      </c>
      <c r="C34" s="186">
        <v>1465</v>
      </c>
      <c r="D34" s="186">
        <v>41</v>
      </c>
      <c r="E34" s="187">
        <v>4</v>
      </c>
      <c r="F34" s="205"/>
      <c r="G34" s="182">
        <v>30</v>
      </c>
      <c r="H34" s="195"/>
      <c r="I34" s="195"/>
      <c r="J34" s="195"/>
      <c r="K34" s="196"/>
    </row>
    <row r="35" spans="1:14" ht="13.5" thickBot="1" x14ac:dyDescent="0.35">
      <c r="A35" s="207">
        <v>31</v>
      </c>
      <c r="B35" s="200">
        <v>36</v>
      </c>
      <c r="C35" s="186">
        <v>893</v>
      </c>
      <c r="D35" s="186">
        <v>0</v>
      </c>
      <c r="E35" s="187">
        <v>0</v>
      </c>
      <c r="F35" s="205"/>
      <c r="G35" s="208">
        <v>31</v>
      </c>
      <c r="H35" s="195"/>
      <c r="I35" s="195"/>
      <c r="J35" s="195"/>
      <c r="K35" s="196"/>
    </row>
    <row r="36" spans="1:14" ht="14" thickTop="1" thickBot="1" x14ac:dyDescent="0.35">
      <c r="A36" s="168"/>
      <c r="B36" s="209">
        <f>SUM(B5:B35)</f>
        <v>968</v>
      </c>
      <c r="C36" s="210">
        <f>SUM(C5:C35)</f>
        <v>24189</v>
      </c>
      <c r="D36" s="210">
        <f>SUM(D5:D35)</f>
        <v>1239</v>
      </c>
      <c r="E36" s="210">
        <f>SUM(E5:E35)</f>
        <v>95</v>
      </c>
      <c r="F36" s="205"/>
      <c r="G36" s="211"/>
      <c r="H36" s="212">
        <f>SUM(H5:H35)</f>
        <v>990</v>
      </c>
      <c r="I36" s="210">
        <f>SUM(I5:I35)</f>
        <v>25026</v>
      </c>
      <c r="J36" s="210">
        <f>SUM(J5:J35)</f>
        <v>923</v>
      </c>
      <c r="K36" s="210">
        <f>SUM(K5:K35)</f>
        <v>62</v>
      </c>
    </row>
    <row r="37" spans="1:14" ht="13.5" thickTop="1" x14ac:dyDescent="0.3">
      <c r="A37" s="168"/>
      <c r="F37" s="205"/>
      <c r="G37" s="211"/>
    </row>
    <row r="38" spans="1:14" ht="13" x14ac:dyDescent="0.3">
      <c r="A38" s="168"/>
      <c r="F38" s="205"/>
      <c r="G38" s="211"/>
    </row>
    <row r="39" spans="1:14" ht="13.5" thickBot="1" x14ac:dyDescent="0.35">
      <c r="A39" s="168"/>
      <c r="F39" s="205"/>
      <c r="G39" s="211"/>
    </row>
    <row r="40" spans="1:14" ht="14" thickTop="1" thickBot="1" x14ac:dyDescent="0.35">
      <c r="A40" s="170" t="s">
        <v>5</v>
      </c>
      <c r="B40" s="171" t="s">
        <v>20</v>
      </c>
      <c r="C40" s="171" t="s">
        <v>21</v>
      </c>
      <c r="D40" s="171" t="s">
        <v>94</v>
      </c>
      <c r="E40" s="172" t="s">
        <v>95</v>
      </c>
      <c r="F40" s="178"/>
      <c r="G40" s="170" t="s">
        <v>6</v>
      </c>
      <c r="H40" s="171" t="s">
        <v>20</v>
      </c>
      <c r="I40" s="171" t="s">
        <v>21</v>
      </c>
      <c r="J40" s="171" t="s">
        <v>94</v>
      </c>
      <c r="K40" s="172" t="s">
        <v>95</v>
      </c>
    </row>
    <row r="41" spans="1:14" ht="13" x14ac:dyDescent="0.3">
      <c r="A41" s="225">
        <v>1</v>
      </c>
      <c r="B41" s="198"/>
      <c r="C41" s="198"/>
      <c r="D41" s="198"/>
      <c r="E41" s="199"/>
      <c r="G41" s="261">
        <v>1</v>
      </c>
      <c r="H41" s="213">
        <v>58</v>
      </c>
      <c r="I41" s="213">
        <v>1450</v>
      </c>
      <c r="J41" s="213">
        <v>68</v>
      </c>
      <c r="K41" s="214">
        <v>5</v>
      </c>
      <c r="N41" s="168"/>
    </row>
    <row r="42" spans="1:14" ht="13" x14ac:dyDescent="0.3">
      <c r="A42" s="193">
        <v>2</v>
      </c>
      <c r="B42" s="195"/>
      <c r="C42" s="256"/>
      <c r="D42" s="256"/>
      <c r="E42" s="196"/>
      <c r="G42" s="221">
        <v>2</v>
      </c>
      <c r="H42" s="186">
        <v>56</v>
      </c>
      <c r="I42" s="226">
        <v>1367</v>
      </c>
      <c r="J42" s="226">
        <v>42</v>
      </c>
      <c r="K42" s="227">
        <v>1</v>
      </c>
      <c r="L42" s="220"/>
      <c r="N42" s="168"/>
    </row>
    <row r="43" spans="1:14" ht="13" x14ac:dyDescent="0.3">
      <c r="A43" s="193">
        <v>3</v>
      </c>
      <c r="B43" s="186">
        <v>27</v>
      </c>
      <c r="C43" s="186">
        <v>710</v>
      </c>
      <c r="D43" s="186">
        <v>30</v>
      </c>
      <c r="E43" s="187">
        <v>2</v>
      </c>
      <c r="G43" s="221">
        <v>3</v>
      </c>
      <c r="H43" s="186">
        <v>79</v>
      </c>
      <c r="I43" s="186">
        <v>1903</v>
      </c>
      <c r="J43" s="186">
        <v>26</v>
      </c>
      <c r="K43" s="187">
        <v>7</v>
      </c>
      <c r="N43" s="168"/>
    </row>
    <row r="44" spans="1:14" ht="13" x14ac:dyDescent="0.3">
      <c r="A44" s="193">
        <v>4</v>
      </c>
      <c r="B44" s="186">
        <v>47</v>
      </c>
      <c r="C44" s="186">
        <v>1234</v>
      </c>
      <c r="D44" s="186">
        <v>89</v>
      </c>
      <c r="E44" s="187">
        <v>0</v>
      </c>
      <c r="G44" s="221">
        <v>4</v>
      </c>
      <c r="H44" s="186">
        <v>61</v>
      </c>
      <c r="I44" s="186">
        <v>1601</v>
      </c>
      <c r="J44" s="186">
        <v>160</v>
      </c>
      <c r="K44" s="187">
        <v>1</v>
      </c>
      <c r="N44" s="168"/>
    </row>
    <row r="45" spans="1:14" ht="13" x14ac:dyDescent="0.3">
      <c r="A45" s="193">
        <v>5</v>
      </c>
      <c r="B45" s="186">
        <v>44</v>
      </c>
      <c r="C45" s="186">
        <v>1013</v>
      </c>
      <c r="D45" s="186">
        <v>24</v>
      </c>
      <c r="E45" s="187">
        <v>2</v>
      </c>
      <c r="G45" s="217">
        <v>5</v>
      </c>
      <c r="H45" s="195"/>
      <c r="I45" s="195"/>
      <c r="J45" s="195"/>
      <c r="K45" s="196"/>
      <c r="N45" s="168"/>
    </row>
    <row r="46" spans="1:14" ht="13" x14ac:dyDescent="0.3">
      <c r="A46" s="193">
        <v>6</v>
      </c>
      <c r="B46" s="186">
        <v>55</v>
      </c>
      <c r="C46" s="186">
        <v>1389</v>
      </c>
      <c r="D46" s="186">
        <v>52</v>
      </c>
      <c r="E46" s="187">
        <v>6</v>
      </c>
      <c r="G46" s="217">
        <v>6</v>
      </c>
      <c r="H46" s="195"/>
      <c r="I46" s="195"/>
      <c r="J46" s="195"/>
      <c r="K46" s="196"/>
      <c r="N46" s="168"/>
    </row>
    <row r="47" spans="1:14" ht="13" x14ac:dyDescent="0.3">
      <c r="A47" s="193">
        <v>7</v>
      </c>
      <c r="B47" s="186">
        <v>35</v>
      </c>
      <c r="C47" s="186">
        <v>920</v>
      </c>
      <c r="D47" s="186">
        <v>34</v>
      </c>
      <c r="E47" s="187">
        <v>1</v>
      </c>
      <c r="G47" s="221">
        <v>7</v>
      </c>
      <c r="H47" s="186">
        <v>76</v>
      </c>
      <c r="I47" s="186">
        <v>1892</v>
      </c>
      <c r="J47" s="186">
        <v>72</v>
      </c>
      <c r="K47" s="187">
        <v>2</v>
      </c>
      <c r="N47" s="168"/>
    </row>
    <row r="48" spans="1:14" ht="13" x14ac:dyDescent="0.3">
      <c r="A48" s="193">
        <v>8</v>
      </c>
      <c r="B48" s="195"/>
      <c r="C48" s="195"/>
      <c r="D48" s="195"/>
      <c r="E48" s="196"/>
      <c r="G48" s="221">
        <v>8</v>
      </c>
      <c r="H48" s="186">
        <v>70</v>
      </c>
      <c r="I48" s="186">
        <v>1934</v>
      </c>
      <c r="J48" s="186">
        <v>96</v>
      </c>
      <c r="K48" s="187">
        <v>4</v>
      </c>
      <c r="N48" s="168"/>
    </row>
    <row r="49" spans="1:14" ht="13" x14ac:dyDescent="0.3">
      <c r="A49" s="193">
        <v>9</v>
      </c>
      <c r="B49" s="195"/>
      <c r="C49" s="195"/>
      <c r="D49" s="195"/>
      <c r="E49" s="196"/>
      <c r="G49" s="221">
        <v>9</v>
      </c>
      <c r="H49" s="186">
        <v>63</v>
      </c>
      <c r="I49" s="186">
        <v>1657</v>
      </c>
      <c r="J49" s="186">
        <v>17</v>
      </c>
      <c r="K49" s="187">
        <v>2</v>
      </c>
      <c r="N49" s="168"/>
    </row>
    <row r="50" spans="1:14" ht="13" x14ac:dyDescent="0.3">
      <c r="A50" s="185">
        <v>10</v>
      </c>
      <c r="B50" s="186">
        <v>61</v>
      </c>
      <c r="C50" s="186">
        <v>1454</v>
      </c>
      <c r="D50" s="186">
        <v>39</v>
      </c>
      <c r="E50" s="187">
        <v>2</v>
      </c>
      <c r="G50" s="221">
        <v>10</v>
      </c>
      <c r="H50" s="186">
        <v>89</v>
      </c>
      <c r="I50" s="186">
        <v>2197</v>
      </c>
      <c r="J50" s="186">
        <v>120</v>
      </c>
      <c r="K50" s="187">
        <v>7</v>
      </c>
      <c r="N50" s="168"/>
    </row>
    <row r="51" spans="1:14" ht="13" x14ac:dyDescent="0.3">
      <c r="A51" s="185">
        <v>11</v>
      </c>
      <c r="B51" s="186">
        <v>64</v>
      </c>
      <c r="C51" s="186">
        <v>1543</v>
      </c>
      <c r="D51" s="186">
        <v>70</v>
      </c>
      <c r="E51" s="187">
        <v>6</v>
      </c>
      <c r="G51" s="221">
        <v>11</v>
      </c>
      <c r="H51" s="186">
        <v>76</v>
      </c>
      <c r="I51" s="186">
        <v>1939</v>
      </c>
      <c r="J51" s="186">
        <v>40</v>
      </c>
      <c r="K51" s="187">
        <v>3</v>
      </c>
      <c r="L51" s="201"/>
      <c r="M51" s="202" t="s">
        <v>96</v>
      </c>
      <c r="N51" s="168"/>
    </row>
    <row r="52" spans="1:14" ht="13" x14ac:dyDescent="0.3">
      <c r="A52" s="185">
        <v>12</v>
      </c>
      <c r="B52" s="186">
        <v>38</v>
      </c>
      <c r="C52" s="186">
        <v>975</v>
      </c>
      <c r="D52" s="186">
        <v>32</v>
      </c>
      <c r="E52" s="187">
        <v>2</v>
      </c>
      <c r="G52" s="217">
        <v>12</v>
      </c>
      <c r="H52" s="195"/>
      <c r="I52" s="195"/>
      <c r="J52" s="195"/>
      <c r="K52" s="196"/>
      <c r="N52" s="168"/>
    </row>
    <row r="53" spans="1:14" ht="13" x14ac:dyDescent="0.3">
      <c r="A53" s="185">
        <v>13</v>
      </c>
      <c r="B53" s="186">
        <v>63</v>
      </c>
      <c r="C53" s="186">
        <v>1498</v>
      </c>
      <c r="D53" s="186">
        <v>86</v>
      </c>
      <c r="E53" s="187">
        <v>3</v>
      </c>
      <c r="G53" s="217">
        <v>13</v>
      </c>
      <c r="H53" s="195"/>
      <c r="I53" s="195"/>
      <c r="J53" s="195"/>
      <c r="K53" s="196"/>
      <c r="L53" s="203"/>
      <c r="M53" s="202" t="s">
        <v>97</v>
      </c>
      <c r="N53" s="168"/>
    </row>
    <row r="54" spans="1:14" ht="13" x14ac:dyDescent="0.3">
      <c r="A54" s="185">
        <v>14</v>
      </c>
      <c r="B54" s="186">
        <v>42</v>
      </c>
      <c r="C54" s="186">
        <v>1032</v>
      </c>
      <c r="D54" s="186">
        <v>57</v>
      </c>
      <c r="E54" s="187">
        <v>4</v>
      </c>
      <c r="G54" s="221">
        <v>14</v>
      </c>
      <c r="H54" s="186">
        <v>84</v>
      </c>
      <c r="I54" s="186">
        <v>2302</v>
      </c>
      <c r="J54" s="186">
        <v>90</v>
      </c>
      <c r="K54" s="187">
        <v>1</v>
      </c>
      <c r="N54" s="168"/>
    </row>
    <row r="55" spans="1:14" ht="13" x14ac:dyDescent="0.3">
      <c r="A55" s="182">
        <v>15</v>
      </c>
      <c r="B55" s="195"/>
      <c r="C55" s="195"/>
      <c r="D55" s="195"/>
      <c r="E55" s="196"/>
      <c r="G55" s="221">
        <v>15</v>
      </c>
      <c r="H55" s="186">
        <v>82</v>
      </c>
      <c r="I55" s="186">
        <v>2015</v>
      </c>
      <c r="J55" s="186">
        <v>85</v>
      </c>
      <c r="K55" s="187">
        <v>1</v>
      </c>
      <c r="N55" s="168"/>
    </row>
    <row r="56" spans="1:14" ht="13" x14ac:dyDescent="0.3">
      <c r="A56" s="182">
        <v>16</v>
      </c>
      <c r="B56" s="195"/>
      <c r="C56" s="195"/>
      <c r="D56" s="195"/>
      <c r="E56" s="196"/>
      <c r="F56" s="168"/>
      <c r="G56" s="221">
        <v>16</v>
      </c>
      <c r="H56" s="186">
        <v>48</v>
      </c>
      <c r="I56" s="186">
        <v>1283</v>
      </c>
      <c r="J56" s="186">
        <v>44</v>
      </c>
      <c r="K56" s="187">
        <v>2</v>
      </c>
      <c r="N56" s="168"/>
    </row>
    <row r="57" spans="1:14" ht="13" x14ac:dyDescent="0.3">
      <c r="A57" s="185">
        <v>17</v>
      </c>
      <c r="B57" s="186">
        <v>51</v>
      </c>
      <c r="C57" s="186">
        <v>1187</v>
      </c>
      <c r="D57" s="186">
        <v>62</v>
      </c>
      <c r="E57" s="187">
        <v>1</v>
      </c>
      <c r="F57" s="168"/>
      <c r="G57" s="221">
        <v>17</v>
      </c>
      <c r="H57" s="186">
        <v>74</v>
      </c>
      <c r="I57" s="186">
        <v>1961</v>
      </c>
      <c r="J57" s="186">
        <v>130</v>
      </c>
      <c r="K57" s="187">
        <v>3</v>
      </c>
      <c r="N57" s="168"/>
    </row>
    <row r="58" spans="1:14" ht="13" x14ac:dyDescent="0.3">
      <c r="A58" s="185">
        <v>18</v>
      </c>
      <c r="B58" s="186">
        <v>65</v>
      </c>
      <c r="C58" s="186">
        <v>1635</v>
      </c>
      <c r="D58" s="186">
        <v>76</v>
      </c>
      <c r="E58" s="187">
        <v>6</v>
      </c>
      <c r="F58" s="168"/>
      <c r="G58" s="221">
        <v>18</v>
      </c>
      <c r="H58" s="186">
        <v>66</v>
      </c>
      <c r="I58" s="186">
        <v>1707</v>
      </c>
      <c r="J58" s="186">
        <v>148</v>
      </c>
      <c r="K58" s="187">
        <v>3</v>
      </c>
      <c r="N58" s="168"/>
    </row>
    <row r="59" spans="1:14" ht="13" x14ac:dyDescent="0.3">
      <c r="A59" s="185">
        <v>19</v>
      </c>
      <c r="B59" s="186">
        <v>61</v>
      </c>
      <c r="C59" s="186">
        <v>1442</v>
      </c>
      <c r="D59" s="186">
        <v>40</v>
      </c>
      <c r="E59" s="187">
        <v>2</v>
      </c>
      <c r="F59" s="168"/>
      <c r="G59" s="217">
        <v>19</v>
      </c>
      <c r="H59" s="195"/>
      <c r="I59" s="195"/>
      <c r="J59" s="195"/>
      <c r="K59" s="196"/>
      <c r="N59" s="168"/>
    </row>
    <row r="60" spans="1:14" ht="13" x14ac:dyDescent="0.3">
      <c r="A60" s="185">
        <v>20</v>
      </c>
      <c r="B60" s="186">
        <v>78</v>
      </c>
      <c r="C60" s="186">
        <v>1959</v>
      </c>
      <c r="D60" s="186">
        <v>88</v>
      </c>
      <c r="E60" s="187">
        <v>5</v>
      </c>
      <c r="F60" s="168"/>
      <c r="G60" s="222">
        <v>20</v>
      </c>
      <c r="H60" s="195"/>
      <c r="I60" s="195"/>
      <c r="J60" s="195"/>
      <c r="K60" s="196"/>
      <c r="N60" s="168"/>
    </row>
    <row r="61" spans="1:14" ht="13" x14ac:dyDescent="0.3">
      <c r="A61" s="185">
        <v>21</v>
      </c>
      <c r="B61" s="186">
        <v>59</v>
      </c>
      <c r="C61" s="186">
        <v>1445</v>
      </c>
      <c r="D61" s="186">
        <v>82</v>
      </c>
      <c r="E61" s="187">
        <v>2</v>
      </c>
      <c r="F61" s="168"/>
      <c r="G61" s="222">
        <v>21</v>
      </c>
      <c r="H61" s="195"/>
      <c r="I61" s="195"/>
      <c r="J61" s="195"/>
      <c r="K61" s="196"/>
      <c r="N61" s="168"/>
    </row>
    <row r="62" spans="1:14" ht="13" x14ac:dyDescent="0.3">
      <c r="A62" s="182">
        <v>22</v>
      </c>
      <c r="B62" s="195"/>
      <c r="C62" s="195"/>
      <c r="D62" s="195"/>
      <c r="E62" s="196"/>
      <c r="F62" s="168"/>
      <c r="G62" s="222">
        <v>22</v>
      </c>
      <c r="H62" s="186">
        <v>62</v>
      </c>
      <c r="I62" s="186">
        <v>1535</v>
      </c>
      <c r="J62" s="186">
        <v>70</v>
      </c>
      <c r="K62" s="187">
        <v>9</v>
      </c>
      <c r="N62" s="168"/>
    </row>
    <row r="63" spans="1:14" ht="13" x14ac:dyDescent="0.3">
      <c r="A63" s="182">
        <v>23</v>
      </c>
      <c r="B63" s="195"/>
      <c r="C63" s="195"/>
      <c r="D63" s="195"/>
      <c r="E63" s="196"/>
      <c r="F63" s="168"/>
      <c r="G63" s="222">
        <v>23</v>
      </c>
      <c r="H63" s="186">
        <v>36</v>
      </c>
      <c r="I63" s="186">
        <v>944</v>
      </c>
      <c r="J63" s="186">
        <v>34</v>
      </c>
      <c r="K63" s="187">
        <v>0</v>
      </c>
      <c r="N63" s="168"/>
    </row>
    <row r="64" spans="1:14" ht="13" x14ac:dyDescent="0.3">
      <c r="A64" s="185">
        <v>24</v>
      </c>
      <c r="B64" s="186">
        <v>42</v>
      </c>
      <c r="C64" s="186">
        <v>1043</v>
      </c>
      <c r="D64" s="186">
        <v>17</v>
      </c>
      <c r="E64" s="187">
        <v>1</v>
      </c>
      <c r="F64" s="168"/>
      <c r="G64" s="222">
        <v>24</v>
      </c>
      <c r="H64" s="186">
        <v>52</v>
      </c>
      <c r="I64" s="186">
        <v>1214</v>
      </c>
      <c r="J64" s="186">
        <v>64</v>
      </c>
      <c r="K64" s="187">
        <v>3</v>
      </c>
      <c r="N64" s="168"/>
    </row>
    <row r="65" spans="1:14" ht="13" x14ac:dyDescent="0.3">
      <c r="A65" s="185">
        <v>25</v>
      </c>
      <c r="B65" s="186">
        <v>67</v>
      </c>
      <c r="C65" s="186">
        <v>1576</v>
      </c>
      <c r="D65" s="186">
        <v>60</v>
      </c>
      <c r="E65" s="187">
        <v>4</v>
      </c>
      <c r="F65" s="168"/>
      <c r="G65" s="222">
        <v>25</v>
      </c>
      <c r="H65" s="186">
        <v>58</v>
      </c>
      <c r="I65" s="186">
        <v>1467</v>
      </c>
      <c r="J65" s="186">
        <v>81</v>
      </c>
      <c r="K65" s="187">
        <v>2</v>
      </c>
      <c r="N65" s="168"/>
    </row>
    <row r="66" spans="1:14" ht="13" x14ac:dyDescent="0.3">
      <c r="A66" s="185">
        <v>26</v>
      </c>
      <c r="B66" s="186">
        <v>45</v>
      </c>
      <c r="C66" s="186">
        <v>1079</v>
      </c>
      <c r="D66" s="186">
        <v>22</v>
      </c>
      <c r="E66" s="187">
        <v>0</v>
      </c>
      <c r="F66" s="168"/>
      <c r="G66" s="222">
        <v>26</v>
      </c>
      <c r="H66" s="195"/>
      <c r="I66" s="195"/>
      <c r="J66" s="195"/>
      <c r="K66" s="196"/>
      <c r="N66" s="168"/>
    </row>
    <row r="67" spans="1:14" ht="13" x14ac:dyDescent="0.3">
      <c r="A67" s="185">
        <v>27</v>
      </c>
      <c r="B67" s="186">
        <v>65</v>
      </c>
      <c r="C67" s="186">
        <v>1557</v>
      </c>
      <c r="D67" s="186">
        <v>29</v>
      </c>
      <c r="E67" s="187">
        <v>7</v>
      </c>
      <c r="F67" s="168"/>
      <c r="G67" s="222">
        <v>27</v>
      </c>
      <c r="H67" s="195"/>
      <c r="I67" s="195"/>
      <c r="J67" s="195"/>
      <c r="K67" s="196"/>
      <c r="N67" s="168"/>
    </row>
    <row r="68" spans="1:14" ht="13" x14ac:dyDescent="0.3">
      <c r="A68" s="185">
        <v>28</v>
      </c>
      <c r="B68" s="186">
        <v>50</v>
      </c>
      <c r="C68" s="186">
        <v>1231</v>
      </c>
      <c r="D68" s="186">
        <v>80</v>
      </c>
      <c r="E68" s="187">
        <v>0</v>
      </c>
      <c r="F68" s="168"/>
      <c r="G68" s="222">
        <v>28</v>
      </c>
      <c r="H68" s="186">
        <v>47</v>
      </c>
      <c r="I68" s="186">
        <v>1145</v>
      </c>
      <c r="J68" s="186">
        <v>143</v>
      </c>
      <c r="K68" s="187">
        <v>6</v>
      </c>
      <c r="N68" s="168"/>
    </row>
    <row r="69" spans="1:14" ht="13" x14ac:dyDescent="0.3">
      <c r="A69" s="182">
        <v>29</v>
      </c>
      <c r="B69" s="195"/>
      <c r="C69" s="195"/>
      <c r="D69" s="195"/>
      <c r="E69" s="196"/>
      <c r="F69" s="168"/>
      <c r="G69" s="222">
        <v>29</v>
      </c>
      <c r="H69" s="186">
        <v>62</v>
      </c>
      <c r="I69" s="186">
        <v>1521</v>
      </c>
      <c r="J69" s="186">
        <v>99</v>
      </c>
      <c r="K69" s="187">
        <v>2</v>
      </c>
      <c r="N69" s="168"/>
    </row>
    <row r="70" spans="1:14" ht="13" x14ac:dyDescent="0.3">
      <c r="A70" s="182">
        <v>30</v>
      </c>
      <c r="B70" s="195"/>
      <c r="C70" s="195"/>
      <c r="D70" s="195"/>
      <c r="E70" s="196"/>
      <c r="F70" s="168"/>
      <c r="G70" s="222">
        <v>30</v>
      </c>
      <c r="H70" s="186">
        <v>53</v>
      </c>
      <c r="I70" s="186">
        <v>1186</v>
      </c>
      <c r="J70" s="186">
        <v>97</v>
      </c>
      <c r="K70" s="187">
        <v>4</v>
      </c>
      <c r="N70" s="168"/>
    </row>
    <row r="71" spans="1:14" ht="13.5" thickBot="1" x14ac:dyDescent="0.35">
      <c r="A71" s="207">
        <v>31</v>
      </c>
      <c r="B71" s="186">
        <v>72</v>
      </c>
      <c r="C71" s="186">
        <v>1751</v>
      </c>
      <c r="D71" s="186">
        <v>116</v>
      </c>
      <c r="E71" s="187">
        <v>0</v>
      </c>
      <c r="F71" s="168"/>
      <c r="G71" s="208">
        <v>31</v>
      </c>
      <c r="H71" s="195"/>
      <c r="I71" s="195"/>
      <c r="J71" s="195"/>
      <c r="K71" s="196"/>
      <c r="N71" s="168"/>
    </row>
    <row r="72" spans="1:14" ht="14" thickTop="1" thickBot="1" x14ac:dyDescent="0.35">
      <c r="A72" s="168"/>
      <c r="B72" s="212">
        <f>SUM(B41:B71)</f>
        <v>1131</v>
      </c>
      <c r="C72" s="210">
        <f>SUM(C41:C71)</f>
        <v>27673</v>
      </c>
      <c r="D72" s="210">
        <f>SUM(D41:D71)</f>
        <v>1185</v>
      </c>
      <c r="E72" s="210">
        <f>SUM(E41:E71)</f>
        <v>56</v>
      </c>
      <c r="H72" s="210">
        <f>SUM(H41:H71)</f>
        <v>1352</v>
      </c>
      <c r="I72" s="210">
        <f>SUM(I41:I71)</f>
        <v>34220</v>
      </c>
      <c r="J72" s="210">
        <f>SUM(J41:J71)</f>
        <v>1726</v>
      </c>
      <c r="K72" s="210">
        <f>SUM(K41:K71)</f>
        <v>68</v>
      </c>
    </row>
    <row r="73" spans="1:14" ht="13.5" thickTop="1" x14ac:dyDescent="0.3">
      <c r="A73" s="168"/>
    </row>
    <row r="74" spans="1:14" ht="13" x14ac:dyDescent="0.3">
      <c r="A74" s="168"/>
    </row>
    <row r="75" spans="1:14" ht="13" thickBot="1" x14ac:dyDescent="0.3"/>
    <row r="76" spans="1:14" ht="14" thickTop="1" thickBot="1" x14ac:dyDescent="0.35">
      <c r="A76" s="170" t="s">
        <v>7</v>
      </c>
      <c r="B76" s="171" t="s">
        <v>20</v>
      </c>
      <c r="C76" s="171" t="s">
        <v>21</v>
      </c>
      <c r="D76" s="171" t="s">
        <v>94</v>
      </c>
      <c r="E76" s="172" t="s">
        <v>95</v>
      </c>
      <c r="G76" s="170" t="s">
        <v>8</v>
      </c>
      <c r="H76" s="171" t="s">
        <v>20</v>
      </c>
      <c r="I76" s="171" t="s">
        <v>21</v>
      </c>
      <c r="J76" s="171" t="s">
        <v>94</v>
      </c>
      <c r="K76" s="172" t="s">
        <v>95</v>
      </c>
    </row>
    <row r="77" spans="1:14" ht="13" x14ac:dyDescent="0.3">
      <c r="A77" s="225">
        <v>1</v>
      </c>
      <c r="B77" s="223"/>
      <c r="C77" s="223"/>
      <c r="D77" s="223"/>
      <c r="E77" s="224"/>
      <c r="F77" s="168"/>
      <c r="G77" s="175">
        <v>1</v>
      </c>
      <c r="H77" s="198"/>
      <c r="I77" s="198"/>
      <c r="J77" s="198"/>
      <c r="K77" s="199"/>
    </row>
    <row r="78" spans="1:14" ht="13" x14ac:dyDescent="0.3">
      <c r="A78" s="193">
        <v>2</v>
      </c>
      <c r="B78" s="198"/>
      <c r="C78" s="198"/>
      <c r="D78" s="198"/>
      <c r="E78" s="199"/>
      <c r="F78" s="168"/>
      <c r="G78" s="185">
        <v>2</v>
      </c>
      <c r="H78" s="213">
        <v>61</v>
      </c>
      <c r="I78" s="213">
        <v>1669</v>
      </c>
      <c r="J78" s="213">
        <v>77</v>
      </c>
      <c r="K78" s="214">
        <v>-1</v>
      </c>
    </row>
    <row r="79" spans="1:14" ht="13" x14ac:dyDescent="0.3">
      <c r="A79" s="193">
        <v>3</v>
      </c>
      <c r="B79" s="195"/>
      <c r="C79" s="195"/>
      <c r="D79" s="195"/>
      <c r="E79" s="196"/>
      <c r="F79" s="168"/>
      <c r="G79" s="185">
        <v>3</v>
      </c>
      <c r="H79" s="186">
        <v>70</v>
      </c>
      <c r="I79" s="186">
        <v>1743</v>
      </c>
      <c r="J79" s="186">
        <v>46</v>
      </c>
      <c r="K79" s="187">
        <v>0</v>
      </c>
    </row>
    <row r="80" spans="1:14" ht="13" x14ac:dyDescent="0.3">
      <c r="A80" s="193">
        <v>4</v>
      </c>
      <c r="B80" s="195"/>
      <c r="C80" s="195"/>
      <c r="D80" s="195"/>
      <c r="E80" s="196"/>
      <c r="F80" s="168"/>
      <c r="G80" s="185">
        <v>4</v>
      </c>
      <c r="H80" s="186">
        <v>57</v>
      </c>
      <c r="I80" s="186">
        <v>1440</v>
      </c>
      <c r="J80" s="186">
        <v>49</v>
      </c>
      <c r="K80" s="187">
        <v>3</v>
      </c>
    </row>
    <row r="81" spans="1:13" ht="13" x14ac:dyDescent="0.3">
      <c r="A81" s="185">
        <v>5</v>
      </c>
      <c r="B81" s="186">
        <v>45</v>
      </c>
      <c r="C81" s="186">
        <v>1084</v>
      </c>
      <c r="D81" s="186">
        <v>52</v>
      </c>
      <c r="E81" s="187">
        <v>0</v>
      </c>
      <c r="F81" s="168"/>
      <c r="G81" s="185">
        <v>5</v>
      </c>
      <c r="H81" s="186">
        <v>65</v>
      </c>
      <c r="I81" s="186">
        <v>1654</v>
      </c>
      <c r="J81" s="186">
        <v>56</v>
      </c>
      <c r="K81" s="187">
        <v>7</v>
      </c>
    </row>
    <row r="82" spans="1:13" ht="13" x14ac:dyDescent="0.3">
      <c r="A82" s="185">
        <v>6</v>
      </c>
      <c r="B82" s="186">
        <v>74</v>
      </c>
      <c r="C82" s="186">
        <v>1679</v>
      </c>
      <c r="D82" s="186">
        <v>72</v>
      </c>
      <c r="E82" s="187">
        <v>5</v>
      </c>
      <c r="F82" s="168"/>
      <c r="G82" s="185">
        <v>6</v>
      </c>
      <c r="H82" s="186">
        <v>60</v>
      </c>
      <c r="I82" s="186">
        <v>1574</v>
      </c>
      <c r="J82" s="186">
        <v>28</v>
      </c>
      <c r="K82" s="187">
        <v>0</v>
      </c>
    </row>
    <row r="83" spans="1:13" ht="13" x14ac:dyDescent="0.3">
      <c r="A83" s="185">
        <v>7</v>
      </c>
      <c r="B83" s="186">
        <v>37</v>
      </c>
      <c r="C83" s="186">
        <v>842</v>
      </c>
      <c r="D83" s="186">
        <v>62</v>
      </c>
      <c r="E83" s="187">
        <v>3</v>
      </c>
      <c r="F83" s="168"/>
      <c r="G83" s="182">
        <v>7</v>
      </c>
      <c r="H83" s="195"/>
      <c r="I83" s="195"/>
      <c r="J83" s="195"/>
      <c r="K83" s="196"/>
    </row>
    <row r="84" spans="1:13" ht="13" x14ac:dyDescent="0.3">
      <c r="A84" s="182">
        <v>8</v>
      </c>
      <c r="B84" s="195"/>
      <c r="C84" s="195"/>
      <c r="D84" s="195"/>
      <c r="E84" s="196"/>
      <c r="F84" s="168"/>
      <c r="G84" s="182">
        <v>8</v>
      </c>
      <c r="H84" s="195"/>
      <c r="I84" s="195"/>
      <c r="J84" s="195"/>
      <c r="K84" s="196"/>
    </row>
    <row r="85" spans="1:13" ht="13" x14ac:dyDescent="0.3">
      <c r="A85" s="182">
        <v>9</v>
      </c>
      <c r="B85" s="195"/>
      <c r="C85" s="195"/>
      <c r="D85" s="195"/>
      <c r="E85" s="196"/>
      <c r="F85" s="168"/>
      <c r="G85" s="182">
        <v>9</v>
      </c>
      <c r="H85" s="195"/>
      <c r="I85" s="195"/>
      <c r="J85" s="195"/>
      <c r="K85" s="196"/>
    </row>
    <row r="86" spans="1:13" ht="13" x14ac:dyDescent="0.3">
      <c r="A86" s="182">
        <v>10</v>
      </c>
      <c r="B86" s="195"/>
      <c r="C86" s="195"/>
      <c r="D86" s="195"/>
      <c r="E86" s="196"/>
      <c r="F86" s="168"/>
      <c r="G86" s="185">
        <v>10</v>
      </c>
      <c r="H86" s="186">
        <v>82</v>
      </c>
      <c r="I86" s="186">
        <v>2129</v>
      </c>
      <c r="J86" s="186">
        <v>137</v>
      </c>
      <c r="K86" s="187">
        <v>5</v>
      </c>
    </row>
    <row r="87" spans="1:13" ht="13" x14ac:dyDescent="0.3">
      <c r="A87" s="182">
        <v>11</v>
      </c>
      <c r="B87" s="195"/>
      <c r="C87" s="195"/>
      <c r="D87" s="195"/>
      <c r="E87" s="196"/>
      <c r="F87" s="168"/>
      <c r="G87" s="185">
        <v>11</v>
      </c>
      <c r="H87" s="186">
        <v>61</v>
      </c>
      <c r="I87" s="186">
        <v>1511</v>
      </c>
      <c r="J87" s="186">
        <v>54</v>
      </c>
      <c r="K87" s="187">
        <v>0</v>
      </c>
    </row>
    <row r="88" spans="1:13" ht="13" x14ac:dyDescent="0.3">
      <c r="A88" s="185">
        <v>12</v>
      </c>
      <c r="B88" s="186">
        <v>84</v>
      </c>
      <c r="C88" s="186">
        <v>2159</v>
      </c>
      <c r="D88" s="186">
        <v>77</v>
      </c>
      <c r="E88" s="187">
        <v>2</v>
      </c>
      <c r="F88" s="168"/>
      <c r="G88" s="185">
        <v>12</v>
      </c>
      <c r="H88" s="186">
        <v>66</v>
      </c>
      <c r="I88" s="186">
        <v>1624</v>
      </c>
      <c r="J88" s="186">
        <v>49</v>
      </c>
      <c r="K88" s="187">
        <v>5</v>
      </c>
    </row>
    <row r="89" spans="1:13" ht="13" x14ac:dyDescent="0.3">
      <c r="A89" s="185">
        <v>13</v>
      </c>
      <c r="B89" s="186">
        <v>72</v>
      </c>
      <c r="C89" s="186">
        <v>1719</v>
      </c>
      <c r="D89" s="186">
        <v>8</v>
      </c>
      <c r="E89" s="187">
        <v>1</v>
      </c>
      <c r="F89" s="168"/>
      <c r="G89" s="185">
        <v>13</v>
      </c>
      <c r="H89" s="186">
        <v>65</v>
      </c>
      <c r="I89" s="186">
        <v>1643</v>
      </c>
      <c r="J89" s="186">
        <v>95</v>
      </c>
      <c r="K89" s="187">
        <v>5</v>
      </c>
    </row>
    <row r="90" spans="1:13" ht="13" x14ac:dyDescent="0.3">
      <c r="A90" s="185">
        <v>14</v>
      </c>
      <c r="B90" s="186">
        <v>72</v>
      </c>
      <c r="C90" s="186">
        <v>1736</v>
      </c>
      <c r="D90" s="186">
        <v>94</v>
      </c>
      <c r="E90" s="187">
        <v>3</v>
      </c>
      <c r="F90" s="168"/>
      <c r="G90" s="182">
        <v>14</v>
      </c>
      <c r="H90" s="195"/>
      <c r="I90" s="195"/>
      <c r="J90" s="195"/>
      <c r="K90" s="196"/>
    </row>
    <row r="91" spans="1:13" ht="13" x14ac:dyDescent="0.3">
      <c r="A91" s="185">
        <v>15</v>
      </c>
      <c r="B91" s="186">
        <v>73</v>
      </c>
      <c r="C91" s="186">
        <v>1727</v>
      </c>
      <c r="D91" s="186">
        <v>79</v>
      </c>
      <c r="E91" s="187">
        <v>8</v>
      </c>
      <c r="F91" s="168"/>
      <c r="G91" s="182">
        <v>15</v>
      </c>
      <c r="H91" s="195"/>
      <c r="I91" s="195"/>
      <c r="J91" s="195"/>
      <c r="K91" s="196"/>
      <c r="L91" s="201"/>
      <c r="M91" s="202" t="s">
        <v>96</v>
      </c>
    </row>
    <row r="92" spans="1:13" ht="13" x14ac:dyDescent="0.3">
      <c r="A92" s="185">
        <v>16</v>
      </c>
      <c r="B92" s="186">
        <v>70</v>
      </c>
      <c r="C92" s="186">
        <v>1730</v>
      </c>
      <c r="D92" s="186">
        <v>101</v>
      </c>
      <c r="E92" s="187">
        <v>2</v>
      </c>
      <c r="F92" s="168"/>
      <c r="G92" s="185">
        <v>16</v>
      </c>
      <c r="H92" s="186">
        <v>80</v>
      </c>
      <c r="I92" s="186">
        <v>2035</v>
      </c>
      <c r="J92" s="186">
        <v>108</v>
      </c>
      <c r="K92" s="187">
        <v>4</v>
      </c>
    </row>
    <row r="93" spans="1:13" ht="13" x14ac:dyDescent="0.3">
      <c r="A93" s="182">
        <v>17</v>
      </c>
      <c r="B93" s="195"/>
      <c r="C93" s="195"/>
      <c r="D93" s="195"/>
      <c r="E93" s="196"/>
      <c r="F93" s="168"/>
      <c r="G93" s="185">
        <v>17</v>
      </c>
      <c r="H93" s="186">
        <v>68</v>
      </c>
      <c r="I93" s="186">
        <v>1780</v>
      </c>
      <c r="J93" s="186">
        <v>648</v>
      </c>
      <c r="K93" s="187">
        <v>3</v>
      </c>
      <c r="L93" s="203"/>
      <c r="M93" s="202" t="s">
        <v>97</v>
      </c>
    </row>
    <row r="94" spans="1:13" ht="13" x14ac:dyDescent="0.3">
      <c r="A94" s="182">
        <v>18</v>
      </c>
      <c r="B94" s="195"/>
      <c r="C94" s="195"/>
      <c r="D94" s="195"/>
      <c r="E94" s="196"/>
      <c r="F94" s="168"/>
      <c r="G94" s="185">
        <v>18</v>
      </c>
      <c r="H94" s="186">
        <v>77</v>
      </c>
      <c r="I94" s="186">
        <v>1664</v>
      </c>
      <c r="J94" s="186">
        <v>73</v>
      </c>
      <c r="K94" s="187">
        <v>0</v>
      </c>
    </row>
    <row r="95" spans="1:13" ht="13" x14ac:dyDescent="0.3">
      <c r="A95" s="185">
        <v>19</v>
      </c>
      <c r="B95" s="186">
        <v>69</v>
      </c>
      <c r="C95" s="186">
        <v>1873</v>
      </c>
      <c r="D95" s="186">
        <v>137</v>
      </c>
      <c r="E95" s="187">
        <v>0</v>
      </c>
      <c r="F95" s="168"/>
      <c r="G95" s="185">
        <v>19</v>
      </c>
      <c r="H95" s="186">
        <v>67</v>
      </c>
      <c r="I95" s="186">
        <v>1675</v>
      </c>
      <c r="J95" s="186">
        <v>122</v>
      </c>
      <c r="K95" s="187">
        <v>9</v>
      </c>
    </row>
    <row r="96" spans="1:13" ht="13" x14ac:dyDescent="0.3">
      <c r="A96" s="185">
        <v>20</v>
      </c>
      <c r="B96" s="186">
        <v>58</v>
      </c>
      <c r="C96" s="186">
        <v>1440</v>
      </c>
      <c r="D96" s="186">
        <v>99</v>
      </c>
      <c r="E96" s="187">
        <v>1</v>
      </c>
      <c r="F96" s="168"/>
      <c r="G96" s="185">
        <v>20</v>
      </c>
      <c r="H96" s="186">
        <v>50</v>
      </c>
      <c r="I96" s="186">
        <v>1195</v>
      </c>
      <c r="J96" s="186">
        <v>26</v>
      </c>
      <c r="K96" s="187">
        <v>3</v>
      </c>
    </row>
    <row r="97" spans="1:11" ht="13" x14ac:dyDescent="0.3">
      <c r="A97" s="185">
        <v>21</v>
      </c>
      <c r="B97" s="186">
        <v>44</v>
      </c>
      <c r="C97" s="186">
        <v>1177</v>
      </c>
      <c r="D97" s="186">
        <v>71</v>
      </c>
      <c r="E97" s="187">
        <v>0</v>
      </c>
      <c r="F97" s="168"/>
      <c r="G97" s="182">
        <v>21</v>
      </c>
      <c r="H97" s="195"/>
      <c r="I97" s="195"/>
      <c r="J97" s="195"/>
      <c r="K97" s="196"/>
    </row>
    <row r="98" spans="1:11" ht="13" x14ac:dyDescent="0.3">
      <c r="A98" s="185">
        <v>22</v>
      </c>
      <c r="B98" s="186">
        <v>70</v>
      </c>
      <c r="C98" s="186">
        <v>1787</v>
      </c>
      <c r="D98" s="186">
        <v>47</v>
      </c>
      <c r="E98" s="187">
        <v>8</v>
      </c>
      <c r="F98" s="168"/>
      <c r="G98" s="182">
        <v>22</v>
      </c>
      <c r="H98" s="195"/>
      <c r="I98" s="195"/>
      <c r="J98" s="195"/>
      <c r="K98" s="196"/>
    </row>
    <row r="99" spans="1:11" ht="13" x14ac:dyDescent="0.3">
      <c r="A99" s="185">
        <v>23</v>
      </c>
      <c r="B99" s="186">
        <v>57</v>
      </c>
      <c r="C99" s="186">
        <v>1431</v>
      </c>
      <c r="D99" s="186">
        <v>48</v>
      </c>
      <c r="E99" s="187">
        <v>2</v>
      </c>
      <c r="F99" s="168"/>
      <c r="G99" s="185">
        <v>23</v>
      </c>
      <c r="H99" s="186">
        <v>68</v>
      </c>
      <c r="I99" s="186">
        <v>1640</v>
      </c>
      <c r="J99" s="186">
        <v>93</v>
      </c>
      <c r="K99" s="187">
        <v>4</v>
      </c>
    </row>
    <row r="100" spans="1:11" ht="13" x14ac:dyDescent="0.3">
      <c r="A100" s="182">
        <v>24</v>
      </c>
      <c r="B100" s="195"/>
      <c r="C100" s="195"/>
      <c r="D100" s="195"/>
      <c r="E100" s="196"/>
      <c r="F100" s="168"/>
      <c r="G100" s="185">
        <v>24</v>
      </c>
      <c r="H100" s="186">
        <v>69</v>
      </c>
      <c r="I100" s="186">
        <v>1813</v>
      </c>
      <c r="J100" s="186">
        <v>113</v>
      </c>
      <c r="K100" s="187">
        <v>3</v>
      </c>
    </row>
    <row r="101" spans="1:11" ht="13" x14ac:dyDescent="0.3">
      <c r="A101" s="182">
        <v>25</v>
      </c>
      <c r="B101" s="195"/>
      <c r="C101" s="195"/>
      <c r="D101" s="195"/>
      <c r="E101" s="196"/>
      <c r="G101" s="185">
        <v>25</v>
      </c>
      <c r="H101" s="186">
        <v>77</v>
      </c>
      <c r="I101" s="186">
        <v>1841</v>
      </c>
      <c r="J101" s="186">
        <v>72</v>
      </c>
      <c r="K101" s="187">
        <v>4</v>
      </c>
    </row>
    <row r="102" spans="1:11" ht="13" x14ac:dyDescent="0.3">
      <c r="A102" s="185">
        <v>26</v>
      </c>
      <c r="B102" s="186">
        <v>70</v>
      </c>
      <c r="C102" s="186">
        <v>1755</v>
      </c>
      <c r="D102" s="186">
        <v>32</v>
      </c>
      <c r="E102" s="187">
        <v>2</v>
      </c>
      <c r="G102" s="185">
        <v>26</v>
      </c>
      <c r="H102" s="186">
        <v>48</v>
      </c>
      <c r="I102" s="186">
        <v>1127</v>
      </c>
      <c r="J102" s="186">
        <v>95</v>
      </c>
      <c r="K102" s="187">
        <v>3</v>
      </c>
    </row>
    <row r="103" spans="1:11" ht="13" x14ac:dyDescent="0.3">
      <c r="A103" s="185">
        <v>27</v>
      </c>
      <c r="B103" s="186">
        <v>69</v>
      </c>
      <c r="C103" s="186">
        <v>1695</v>
      </c>
      <c r="D103" s="186">
        <v>85</v>
      </c>
      <c r="E103" s="187">
        <v>1</v>
      </c>
      <c r="G103" s="185">
        <v>27</v>
      </c>
      <c r="H103" s="186">
        <v>53</v>
      </c>
      <c r="I103" s="186">
        <v>1361</v>
      </c>
      <c r="J103" s="186">
        <v>102</v>
      </c>
      <c r="K103" s="187">
        <v>2</v>
      </c>
    </row>
    <row r="104" spans="1:11" ht="13" x14ac:dyDescent="0.3">
      <c r="A104" s="185">
        <v>28</v>
      </c>
      <c r="B104" s="186">
        <v>49</v>
      </c>
      <c r="C104" s="186">
        <v>1148</v>
      </c>
      <c r="D104" s="186">
        <v>53</v>
      </c>
      <c r="E104" s="187">
        <v>1</v>
      </c>
      <c r="G104" s="182">
        <v>28</v>
      </c>
      <c r="H104" s="195"/>
      <c r="I104" s="195"/>
      <c r="J104" s="195"/>
      <c r="K104" s="196"/>
    </row>
    <row r="105" spans="1:11" ht="13" x14ac:dyDescent="0.3">
      <c r="A105" s="193">
        <v>29</v>
      </c>
      <c r="B105" s="195"/>
      <c r="C105" s="195"/>
      <c r="D105" s="195"/>
      <c r="E105" s="196"/>
      <c r="G105" s="182">
        <v>29</v>
      </c>
      <c r="H105" s="195"/>
      <c r="I105" s="195"/>
      <c r="J105" s="195"/>
      <c r="K105" s="196"/>
    </row>
    <row r="106" spans="1:11" ht="13" x14ac:dyDescent="0.3">
      <c r="A106" s="193">
        <v>30</v>
      </c>
      <c r="B106" s="195"/>
      <c r="C106" s="195"/>
      <c r="D106" s="195"/>
      <c r="E106" s="196"/>
      <c r="G106" s="185">
        <v>30</v>
      </c>
      <c r="H106" s="186">
        <v>55</v>
      </c>
      <c r="I106" s="186">
        <v>1442</v>
      </c>
      <c r="J106" s="186">
        <v>99</v>
      </c>
      <c r="K106" s="187">
        <v>1</v>
      </c>
    </row>
    <row r="107" spans="1:11" ht="13.5" thickBot="1" x14ac:dyDescent="0.35">
      <c r="A107" s="229">
        <v>31</v>
      </c>
      <c r="B107" s="195"/>
      <c r="C107" s="195"/>
      <c r="D107" s="195"/>
      <c r="E107" s="196"/>
      <c r="G107" s="208">
        <v>31</v>
      </c>
      <c r="H107" s="195"/>
      <c r="I107" s="195"/>
      <c r="J107" s="195"/>
      <c r="K107" s="196"/>
    </row>
    <row r="108" spans="1:11" ht="13.5" thickTop="1" thickBot="1" x14ac:dyDescent="0.3">
      <c r="B108" s="210">
        <f>SUM(B77:B107)</f>
        <v>1013</v>
      </c>
      <c r="C108" s="210">
        <f>SUM(C77:C107)</f>
        <v>24982</v>
      </c>
      <c r="D108" s="210">
        <f>SUM(D77:D107)</f>
        <v>1117</v>
      </c>
      <c r="E108" s="210">
        <f>SUM(E77:E107)</f>
        <v>39</v>
      </c>
      <c r="H108" s="210">
        <f>SUM(H77:H107)</f>
        <v>1299</v>
      </c>
      <c r="I108" s="210">
        <f>SUM(I77:I107)</f>
        <v>32560</v>
      </c>
      <c r="J108" s="210">
        <f>SUM(J77:J107)</f>
        <v>2142</v>
      </c>
      <c r="K108" s="210">
        <f>SUM(K77:K107)</f>
        <v>60</v>
      </c>
    </row>
    <row r="109" spans="1:11" ht="13.5" thickTop="1" x14ac:dyDescent="0.3">
      <c r="G109" s="168"/>
    </row>
    <row r="110" spans="1:11" ht="13" x14ac:dyDescent="0.3">
      <c r="G110" s="168"/>
    </row>
    <row r="111" spans="1:11" ht="13.5" thickBot="1" x14ac:dyDescent="0.35">
      <c r="G111" s="168"/>
    </row>
    <row r="112" spans="1:11" ht="14" thickTop="1" thickBot="1" x14ac:dyDescent="0.35">
      <c r="A112" s="170" t="s">
        <v>9</v>
      </c>
      <c r="B112" s="171" t="s">
        <v>20</v>
      </c>
      <c r="C112" s="171" t="s">
        <v>21</v>
      </c>
      <c r="D112" s="171" t="s">
        <v>94</v>
      </c>
      <c r="E112" s="172" t="s">
        <v>95</v>
      </c>
      <c r="G112" s="170" t="s">
        <v>10</v>
      </c>
      <c r="H112" s="171" t="s">
        <v>20</v>
      </c>
      <c r="I112" s="171" t="s">
        <v>21</v>
      </c>
      <c r="J112" s="171" t="s">
        <v>94</v>
      </c>
      <c r="K112" s="172" t="s">
        <v>95</v>
      </c>
    </row>
    <row r="113" spans="1:13" ht="13" x14ac:dyDescent="0.3">
      <c r="A113" s="179">
        <v>1</v>
      </c>
      <c r="B113" s="213">
        <v>89</v>
      </c>
      <c r="C113" s="213">
        <v>2258</v>
      </c>
      <c r="D113" s="213">
        <v>139</v>
      </c>
      <c r="E113" s="214">
        <v>2</v>
      </c>
      <c r="G113" s="225">
        <v>1</v>
      </c>
      <c r="H113" s="213">
        <v>29</v>
      </c>
      <c r="I113" s="213">
        <v>605</v>
      </c>
      <c r="J113" s="213">
        <v>83</v>
      </c>
      <c r="K113" s="214">
        <v>0</v>
      </c>
    </row>
    <row r="114" spans="1:13" ht="13" x14ac:dyDescent="0.3">
      <c r="A114" s="185">
        <v>2</v>
      </c>
      <c r="B114" s="213">
        <v>34</v>
      </c>
      <c r="C114" s="213">
        <v>906</v>
      </c>
      <c r="D114" s="213">
        <v>94</v>
      </c>
      <c r="E114" s="214">
        <v>0</v>
      </c>
      <c r="G114" s="193">
        <v>2</v>
      </c>
      <c r="H114" s="198"/>
      <c r="I114" s="195"/>
      <c r="J114" s="195"/>
      <c r="K114" s="196"/>
    </row>
    <row r="115" spans="1:13" ht="13" x14ac:dyDescent="0.3">
      <c r="A115" s="185">
        <v>3</v>
      </c>
      <c r="B115" s="186">
        <v>56</v>
      </c>
      <c r="C115" s="186">
        <v>1370</v>
      </c>
      <c r="D115" s="186">
        <v>98</v>
      </c>
      <c r="E115" s="187">
        <v>5</v>
      </c>
      <c r="G115" s="193">
        <v>3</v>
      </c>
      <c r="H115" s="198"/>
      <c r="I115" s="195"/>
      <c r="J115" s="195"/>
      <c r="K115" s="196"/>
    </row>
    <row r="116" spans="1:13" ht="13" x14ac:dyDescent="0.3">
      <c r="A116" s="185">
        <v>4</v>
      </c>
      <c r="B116" s="186">
        <v>52</v>
      </c>
      <c r="C116" s="186">
        <v>1273</v>
      </c>
      <c r="D116" s="186">
        <v>65</v>
      </c>
      <c r="E116" s="187">
        <v>0</v>
      </c>
      <c r="G116" s="193">
        <v>4</v>
      </c>
      <c r="H116" s="213">
        <v>0</v>
      </c>
      <c r="I116" s="186">
        <v>0</v>
      </c>
      <c r="J116" s="186">
        <v>0</v>
      </c>
      <c r="K116" s="187">
        <v>0</v>
      </c>
    </row>
    <row r="117" spans="1:13" ht="13" x14ac:dyDescent="0.3">
      <c r="A117" s="182">
        <v>5</v>
      </c>
      <c r="B117" s="195"/>
      <c r="C117" s="195"/>
      <c r="D117" s="195"/>
      <c r="E117" s="196"/>
      <c r="G117" s="193">
        <v>5</v>
      </c>
      <c r="H117" s="213">
        <v>0</v>
      </c>
      <c r="I117" s="186">
        <v>0</v>
      </c>
      <c r="J117" s="186">
        <v>0</v>
      </c>
      <c r="K117" s="187">
        <v>0</v>
      </c>
    </row>
    <row r="118" spans="1:13" ht="13" x14ac:dyDescent="0.3">
      <c r="A118" s="193">
        <v>6</v>
      </c>
      <c r="B118" s="195"/>
      <c r="C118" s="195"/>
      <c r="D118" s="195"/>
      <c r="E118" s="196"/>
      <c r="G118" s="193">
        <v>6</v>
      </c>
      <c r="H118" s="213">
        <v>0</v>
      </c>
      <c r="I118" s="186">
        <v>0</v>
      </c>
      <c r="J118" s="186">
        <v>0</v>
      </c>
      <c r="K118" s="187">
        <v>0</v>
      </c>
    </row>
    <row r="119" spans="1:13" ht="13" x14ac:dyDescent="0.3">
      <c r="A119" s="193">
        <v>7</v>
      </c>
      <c r="B119" s="186">
        <v>61</v>
      </c>
      <c r="C119" s="186">
        <v>1666</v>
      </c>
      <c r="D119" s="186">
        <v>30</v>
      </c>
      <c r="E119" s="187">
        <v>3</v>
      </c>
      <c r="G119" s="193">
        <v>7</v>
      </c>
      <c r="H119" s="213">
        <v>0</v>
      </c>
      <c r="I119" s="186">
        <v>0</v>
      </c>
      <c r="J119" s="186">
        <v>0</v>
      </c>
      <c r="K119" s="187">
        <v>0</v>
      </c>
    </row>
    <row r="120" spans="1:13" ht="13" x14ac:dyDescent="0.3">
      <c r="A120" s="193">
        <v>8</v>
      </c>
      <c r="B120" s="186">
        <v>67</v>
      </c>
      <c r="C120" s="186">
        <v>1660</v>
      </c>
      <c r="D120" s="186">
        <v>31</v>
      </c>
      <c r="E120" s="187">
        <v>2</v>
      </c>
      <c r="G120" s="193">
        <v>8</v>
      </c>
      <c r="H120" s="213">
        <v>0</v>
      </c>
      <c r="I120" s="226">
        <v>0</v>
      </c>
      <c r="J120" s="226">
        <v>0</v>
      </c>
      <c r="K120" s="227">
        <v>0</v>
      </c>
    </row>
    <row r="121" spans="1:13" ht="13" x14ac:dyDescent="0.3">
      <c r="A121" s="193">
        <v>9</v>
      </c>
      <c r="B121" s="186">
        <v>52</v>
      </c>
      <c r="C121" s="186">
        <v>1384</v>
      </c>
      <c r="D121" s="186">
        <v>17</v>
      </c>
      <c r="E121" s="187">
        <v>2</v>
      </c>
      <c r="G121" s="193">
        <v>9</v>
      </c>
      <c r="H121" s="198"/>
      <c r="I121" s="195"/>
      <c r="J121" s="195"/>
      <c r="K121" s="196"/>
    </row>
    <row r="122" spans="1:13" ht="13" x14ac:dyDescent="0.3">
      <c r="A122" s="193">
        <v>10</v>
      </c>
      <c r="B122" s="186">
        <v>62</v>
      </c>
      <c r="C122" s="186">
        <v>1521</v>
      </c>
      <c r="D122" s="186">
        <v>103</v>
      </c>
      <c r="E122" s="187">
        <v>6</v>
      </c>
      <c r="G122" s="193">
        <v>10</v>
      </c>
      <c r="H122" s="198"/>
      <c r="I122" s="195"/>
      <c r="J122" s="195"/>
      <c r="K122" s="196"/>
    </row>
    <row r="123" spans="1:13" ht="13" x14ac:dyDescent="0.3">
      <c r="A123" s="193">
        <v>11</v>
      </c>
      <c r="B123" s="186">
        <v>44</v>
      </c>
      <c r="C123" s="186">
        <v>1157</v>
      </c>
      <c r="D123" s="186">
        <v>32</v>
      </c>
      <c r="E123" s="187">
        <v>3</v>
      </c>
      <c r="G123" s="193">
        <v>11</v>
      </c>
      <c r="H123" s="213">
        <v>0</v>
      </c>
      <c r="I123" s="186">
        <v>0</v>
      </c>
      <c r="J123" s="186">
        <v>0</v>
      </c>
      <c r="K123" s="187">
        <v>0</v>
      </c>
    </row>
    <row r="124" spans="1:13" ht="13" x14ac:dyDescent="0.3">
      <c r="A124" s="193">
        <v>12</v>
      </c>
      <c r="B124" s="195"/>
      <c r="C124" s="195"/>
      <c r="D124" s="195"/>
      <c r="E124" s="196"/>
      <c r="G124" s="193">
        <v>12</v>
      </c>
      <c r="H124" s="213">
        <v>0</v>
      </c>
      <c r="I124" s="186">
        <v>0</v>
      </c>
      <c r="J124" s="186">
        <v>0</v>
      </c>
      <c r="K124" s="187">
        <v>0</v>
      </c>
    </row>
    <row r="125" spans="1:13" ht="13" x14ac:dyDescent="0.3">
      <c r="A125" s="193">
        <v>13</v>
      </c>
      <c r="B125" s="195"/>
      <c r="C125" s="195"/>
      <c r="D125" s="195"/>
      <c r="E125" s="196"/>
      <c r="G125" s="193">
        <v>13</v>
      </c>
      <c r="H125" s="213">
        <v>0</v>
      </c>
      <c r="I125" s="186">
        <v>0</v>
      </c>
      <c r="J125" s="186">
        <v>0</v>
      </c>
      <c r="K125" s="187">
        <v>0</v>
      </c>
    </row>
    <row r="126" spans="1:13" ht="13" x14ac:dyDescent="0.3">
      <c r="A126" s="193">
        <v>14</v>
      </c>
      <c r="B126" s="195"/>
      <c r="C126" s="195"/>
      <c r="D126" s="195"/>
      <c r="E126" s="196"/>
      <c r="G126" s="193">
        <v>14</v>
      </c>
      <c r="H126" s="213">
        <v>0</v>
      </c>
      <c r="I126" s="186">
        <v>0</v>
      </c>
      <c r="J126" s="186">
        <v>0</v>
      </c>
      <c r="K126" s="187">
        <v>0</v>
      </c>
    </row>
    <row r="127" spans="1:13" ht="13" x14ac:dyDescent="0.3">
      <c r="A127" s="193">
        <v>15</v>
      </c>
      <c r="B127" s="186">
        <v>55</v>
      </c>
      <c r="C127" s="186">
        <v>1378</v>
      </c>
      <c r="D127" s="186">
        <v>41</v>
      </c>
      <c r="E127" s="187">
        <v>4</v>
      </c>
      <c r="G127" s="193">
        <v>15</v>
      </c>
      <c r="H127" s="198"/>
      <c r="I127" s="195"/>
      <c r="J127" s="195"/>
      <c r="K127" s="196"/>
    </row>
    <row r="128" spans="1:13" ht="13" x14ac:dyDescent="0.3">
      <c r="A128" s="193">
        <v>16</v>
      </c>
      <c r="B128" s="186">
        <v>45</v>
      </c>
      <c r="C128" s="186">
        <v>1104</v>
      </c>
      <c r="D128" s="186">
        <v>74</v>
      </c>
      <c r="E128" s="187">
        <v>3</v>
      </c>
      <c r="G128" s="193">
        <v>16</v>
      </c>
      <c r="H128" s="198"/>
      <c r="I128" s="195"/>
      <c r="J128" s="195"/>
      <c r="K128" s="196"/>
      <c r="L128" s="201"/>
      <c r="M128" s="202" t="s">
        <v>96</v>
      </c>
    </row>
    <row r="129" spans="1:13" ht="13" x14ac:dyDescent="0.3">
      <c r="A129" s="193">
        <v>17</v>
      </c>
      <c r="B129" s="186">
        <v>57</v>
      </c>
      <c r="C129" s="186">
        <v>1448</v>
      </c>
      <c r="D129" s="186">
        <v>138</v>
      </c>
      <c r="E129" s="187">
        <v>4</v>
      </c>
      <c r="G129" s="193">
        <v>17</v>
      </c>
      <c r="H129" s="198"/>
      <c r="I129" s="195"/>
      <c r="J129" s="195"/>
      <c r="K129" s="196"/>
    </row>
    <row r="130" spans="1:13" ht="13" x14ac:dyDescent="0.3">
      <c r="A130" s="193">
        <v>18</v>
      </c>
      <c r="B130" s="186">
        <v>36</v>
      </c>
      <c r="C130" s="186">
        <v>870</v>
      </c>
      <c r="D130" s="186">
        <v>70</v>
      </c>
      <c r="E130" s="187">
        <v>4</v>
      </c>
      <c r="G130" s="193">
        <v>18</v>
      </c>
      <c r="H130" s="213">
        <v>13</v>
      </c>
      <c r="I130" s="186">
        <v>317</v>
      </c>
      <c r="J130" s="186">
        <v>27</v>
      </c>
      <c r="K130" s="187">
        <v>0</v>
      </c>
      <c r="L130" s="203"/>
      <c r="M130" s="202" t="s">
        <v>97</v>
      </c>
    </row>
    <row r="131" spans="1:13" ht="13" x14ac:dyDescent="0.3">
      <c r="A131" s="193">
        <v>19</v>
      </c>
      <c r="B131" s="195"/>
      <c r="C131" s="195"/>
      <c r="D131" s="195"/>
      <c r="E131" s="196"/>
      <c r="G131" s="193">
        <v>19</v>
      </c>
      <c r="H131" s="213">
        <v>28</v>
      </c>
      <c r="I131" s="186">
        <v>761</v>
      </c>
      <c r="J131" s="186">
        <v>31</v>
      </c>
      <c r="K131" s="187">
        <v>1</v>
      </c>
    </row>
    <row r="132" spans="1:13" ht="13" x14ac:dyDescent="0.3">
      <c r="A132" s="193">
        <v>20</v>
      </c>
      <c r="B132" s="198"/>
      <c r="C132" s="195"/>
      <c r="D132" s="195"/>
      <c r="E132" s="196"/>
      <c r="G132" s="193">
        <v>20</v>
      </c>
      <c r="H132" s="213">
        <v>16</v>
      </c>
      <c r="I132" s="186">
        <v>418</v>
      </c>
      <c r="J132" s="186">
        <v>32</v>
      </c>
      <c r="K132" s="187">
        <v>0</v>
      </c>
    </row>
    <row r="133" spans="1:13" ht="13" x14ac:dyDescent="0.3">
      <c r="A133" s="193">
        <v>21</v>
      </c>
      <c r="B133" s="186">
        <v>52</v>
      </c>
      <c r="C133" s="186">
        <v>1391</v>
      </c>
      <c r="D133" s="186">
        <v>42</v>
      </c>
      <c r="E133" s="187">
        <v>3</v>
      </c>
      <c r="G133" s="193">
        <v>21</v>
      </c>
      <c r="H133" s="213">
        <v>22</v>
      </c>
      <c r="I133" s="186">
        <v>633</v>
      </c>
      <c r="J133" s="186">
        <v>39</v>
      </c>
      <c r="K133" s="187">
        <v>1</v>
      </c>
    </row>
    <row r="134" spans="1:13" ht="13" x14ac:dyDescent="0.3">
      <c r="A134" s="193">
        <v>22</v>
      </c>
      <c r="B134" s="186">
        <v>40</v>
      </c>
      <c r="C134" s="186">
        <v>1032</v>
      </c>
      <c r="D134" s="186">
        <v>52</v>
      </c>
      <c r="E134" s="187">
        <v>3</v>
      </c>
      <c r="G134" s="193">
        <v>22</v>
      </c>
      <c r="H134" s="213">
        <v>16</v>
      </c>
      <c r="I134" s="186">
        <v>411</v>
      </c>
      <c r="J134" s="186">
        <v>12</v>
      </c>
      <c r="K134" s="187">
        <v>0</v>
      </c>
    </row>
    <row r="135" spans="1:13" ht="13" x14ac:dyDescent="0.3">
      <c r="A135" s="193">
        <v>23</v>
      </c>
      <c r="B135" s="186">
        <v>55</v>
      </c>
      <c r="C135" s="186">
        <v>1398</v>
      </c>
      <c r="D135" s="186">
        <v>100</v>
      </c>
      <c r="E135" s="187">
        <v>3</v>
      </c>
      <c r="G135" s="193">
        <v>23</v>
      </c>
      <c r="H135" s="198"/>
      <c r="I135" s="195"/>
      <c r="J135" s="195"/>
      <c r="K135" s="196"/>
    </row>
    <row r="136" spans="1:13" ht="13" x14ac:dyDescent="0.3">
      <c r="A136" s="193">
        <v>24</v>
      </c>
      <c r="B136" s="186">
        <v>55</v>
      </c>
      <c r="C136" s="186">
        <v>1394</v>
      </c>
      <c r="D136" s="186">
        <v>59</v>
      </c>
      <c r="E136" s="187">
        <v>5</v>
      </c>
      <c r="G136" s="193">
        <v>24</v>
      </c>
      <c r="H136" s="195"/>
      <c r="I136" s="195"/>
      <c r="J136" s="195"/>
      <c r="K136" s="196"/>
    </row>
    <row r="137" spans="1:13" ht="13" x14ac:dyDescent="0.3">
      <c r="A137" s="193">
        <v>25</v>
      </c>
      <c r="B137" s="186">
        <v>42</v>
      </c>
      <c r="C137" s="186">
        <v>988</v>
      </c>
      <c r="D137" s="186">
        <v>75</v>
      </c>
      <c r="E137" s="187">
        <v>3</v>
      </c>
      <c r="G137" s="193">
        <v>25</v>
      </c>
      <c r="H137" s="186">
        <v>52</v>
      </c>
      <c r="I137" s="186">
        <v>1323</v>
      </c>
      <c r="J137" s="186">
        <v>81</v>
      </c>
      <c r="K137" s="187">
        <v>1</v>
      </c>
    </row>
    <row r="138" spans="1:13" ht="13" x14ac:dyDescent="0.3">
      <c r="A138" s="193">
        <v>26</v>
      </c>
      <c r="B138" s="195"/>
      <c r="C138" s="195"/>
      <c r="D138" s="195"/>
      <c r="E138" s="196"/>
      <c r="G138" s="193">
        <v>26</v>
      </c>
      <c r="H138" s="186">
        <v>34</v>
      </c>
      <c r="I138" s="186">
        <v>873</v>
      </c>
      <c r="J138" s="186">
        <v>37</v>
      </c>
      <c r="K138" s="187">
        <v>1</v>
      </c>
    </row>
    <row r="139" spans="1:13" ht="13" x14ac:dyDescent="0.3">
      <c r="A139" s="193">
        <v>27</v>
      </c>
      <c r="B139" s="195"/>
      <c r="C139" s="195"/>
      <c r="D139" s="195"/>
      <c r="E139" s="196"/>
      <c r="G139" s="193">
        <v>27</v>
      </c>
      <c r="H139" s="186">
        <v>19</v>
      </c>
      <c r="I139" s="186">
        <v>479</v>
      </c>
      <c r="J139" s="186">
        <v>43</v>
      </c>
      <c r="K139" s="187">
        <v>2</v>
      </c>
    </row>
    <row r="140" spans="1:13" ht="13" x14ac:dyDescent="0.3">
      <c r="A140" s="193">
        <v>28</v>
      </c>
      <c r="B140" s="186">
        <v>39</v>
      </c>
      <c r="C140" s="186">
        <v>843</v>
      </c>
      <c r="D140" s="186">
        <v>65</v>
      </c>
      <c r="E140" s="187">
        <v>1</v>
      </c>
      <c r="G140" s="193">
        <v>28</v>
      </c>
      <c r="H140" s="186">
        <v>36</v>
      </c>
      <c r="I140" s="186">
        <v>928</v>
      </c>
      <c r="J140" s="186">
        <v>39</v>
      </c>
      <c r="K140" s="187">
        <v>4</v>
      </c>
    </row>
    <row r="141" spans="1:13" ht="13" x14ac:dyDescent="0.3">
      <c r="A141" s="193">
        <v>29</v>
      </c>
      <c r="B141" s="186">
        <v>42</v>
      </c>
      <c r="C141" s="186">
        <v>966</v>
      </c>
      <c r="D141" s="186">
        <v>69</v>
      </c>
      <c r="E141" s="187">
        <v>1</v>
      </c>
      <c r="G141" s="193">
        <v>29</v>
      </c>
      <c r="H141" s="186">
        <v>30</v>
      </c>
      <c r="I141" s="186">
        <v>737</v>
      </c>
      <c r="J141" s="186">
        <v>23</v>
      </c>
      <c r="K141" s="187">
        <v>0</v>
      </c>
    </row>
    <row r="142" spans="1:13" ht="13" x14ac:dyDescent="0.3">
      <c r="A142" s="193">
        <v>30</v>
      </c>
      <c r="B142" s="186">
        <v>43</v>
      </c>
      <c r="C142" s="186">
        <v>982</v>
      </c>
      <c r="D142" s="186">
        <v>69</v>
      </c>
      <c r="E142" s="187">
        <v>3</v>
      </c>
      <c r="G142" s="193">
        <v>30</v>
      </c>
      <c r="H142" s="195"/>
      <c r="I142" s="195"/>
      <c r="J142" s="195"/>
      <c r="K142" s="196"/>
    </row>
    <row r="143" spans="1:13" ht="13.5" thickBot="1" x14ac:dyDescent="0.35">
      <c r="A143" s="229">
        <v>31</v>
      </c>
      <c r="B143" s="186">
        <v>39</v>
      </c>
      <c r="C143" s="186">
        <v>925</v>
      </c>
      <c r="D143" s="186"/>
      <c r="E143" s="187">
        <v>7</v>
      </c>
      <c r="F143" s="262">
        <v>6</v>
      </c>
      <c r="G143" s="229">
        <v>31</v>
      </c>
      <c r="H143" s="195"/>
      <c r="I143" s="195"/>
      <c r="J143" s="195"/>
      <c r="K143" s="196"/>
    </row>
    <row r="144" spans="1:13" ht="14" thickTop="1" thickBot="1" x14ac:dyDescent="0.35">
      <c r="B144" s="210">
        <f>SUM(B113:B143)</f>
        <v>1117</v>
      </c>
      <c r="C144" s="230">
        <f>SUM(C113:C143)</f>
        <v>27914</v>
      </c>
      <c r="D144" s="230">
        <f>SUM(D113:D143)</f>
        <v>1463</v>
      </c>
      <c r="E144" s="231">
        <f>SUM(E113:E143)</f>
        <v>67</v>
      </c>
      <c r="G144" s="168"/>
      <c r="H144" s="210">
        <f>SUM(H113:H143)</f>
        <v>295</v>
      </c>
      <c r="I144" s="210">
        <f>SUM(I113:I143)</f>
        <v>7485</v>
      </c>
      <c r="J144" s="210">
        <f>SUM(J113:J143)</f>
        <v>447</v>
      </c>
      <c r="K144" s="210">
        <f>SUM(K113:K143)</f>
        <v>10</v>
      </c>
    </row>
    <row r="145" spans="1:11" ht="13.5" thickTop="1" x14ac:dyDescent="0.3">
      <c r="G145" s="168"/>
    </row>
    <row r="146" spans="1:11" ht="13" x14ac:dyDescent="0.3">
      <c r="G146" s="168"/>
    </row>
    <row r="147" spans="1:11" ht="13" thickBot="1" x14ac:dyDescent="0.3"/>
    <row r="148" spans="1:11" ht="14" thickTop="1" thickBot="1" x14ac:dyDescent="0.35">
      <c r="A148" s="170" t="s">
        <v>11</v>
      </c>
      <c r="B148" s="171" t="s">
        <v>20</v>
      </c>
      <c r="C148" s="171" t="s">
        <v>21</v>
      </c>
      <c r="D148" s="171" t="s">
        <v>94</v>
      </c>
      <c r="E148" s="172" t="s">
        <v>95</v>
      </c>
      <c r="G148" s="170" t="s">
        <v>12</v>
      </c>
      <c r="H148" s="171" t="s">
        <v>20</v>
      </c>
      <c r="I148" s="171" t="s">
        <v>21</v>
      </c>
      <c r="J148" s="171" t="s">
        <v>94</v>
      </c>
      <c r="K148" s="172" t="s">
        <v>95</v>
      </c>
    </row>
    <row r="149" spans="1:11" ht="13" x14ac:dyDescent="0.3">
      <c r="A149" s="179">
        <v>1</v>
      </c>
      <c r="B149" s="260">
        <v>47</v>
      </c>
      <c r="C149" s="213">
        <v>1166</v>
      </c>
      <c r="D149" s="213">
        <v>12</v>
      </c>
      <c r="E149" s="214">
        <v>1</v>
      </c>
      <c r="G149" s="179">
        <v>1</v>
      </c>
      <c r="H149" s="213">
        <v>40</v>
      </c>
      <c r="I149" s="213">
        <v>977</v>
      </c>
      <c r="J149" s="213">
        <v>74</v>
      </c>
      <c r="K149" s="214">
        <v>3</v>
      </c>
    </row>
    <row r="150" spans="1:11" ht="13" x14ac:dyDescent="0.3">
      <c r="A150" s="185">
        <v>2</v>
      </c>
      <c r="B150" s="186">
        <v>50</v>
      </c>
      <c r="C150" s="186">
        <v>1332</v>
      </c>
      <c r="D150" s="186">
        <v>35</v>
      </c>
      <c r="E150" s="187">
        <v>3</v>
      </c>
      <c r="G150" s="185">
        <v>2</v>
      </c>
      <c r="H150" s="186">
        <v>43</v>
      </c>
      <c r="I150" s="186">
        <v>1041</v>
      </c>
      <c r="J150" s="186">
        <v>55</v>
      </c>
      <c r="K150" s="187">
        <v>9</v>
      </c>
    </row>
    <row r="151" spans="1:11" ht="13" x14ac:dyDescent="0.3">
      <c r="A151" s="185">
        <v>3</v>
      </c>
      <c r="B151" s="186">
        <v>35</v>
      </c>
      <c r="C151" s="186">
        <v>958</v>
      </c>
      <c r="D151" s="186">
        <v>45</v>
      </c>
      <c r="E151" s="187">
        <v>1</v>
      </c>
      <c r="G151" s="185">
        <v>3</v>
      </c>
      <c r="H151" s="186">
        <v>45</v>
      </c>
      <c r="I151" s="186">
        <v>1060</v>
      </c>
      <c r="J151" s="186">
        <v>29</v>
      </c>
      <c r="K151" s="187">
        <v>2</v>
      </c>
    </row>
    <row r="152" spans="1:11" ht="13" x14ac:dyDescent="0.3">
      <c r="A152" s="185">
        <v>4</v>
      </c>
      <c r="B152" s="186">
        <v>59</v>
      </c>
      <c r="C152" s="186">
        <v>1420</v>
      </c>
      <c r="D152" s="186">
        <v>72</v>
      </c>
      <c r="E152" s="187">
        <v>5</v>
      </c>
      <c r="G152" s="182">
        <v>4</v>
      </c>
      <c r="H152" s="195"/>
      <c r="I152" s="195"/>
      <c r="J152" s="195"/>
      <c r="K152" s="196"/>
    </row>
    <row r="153" spans="1:11" ht="13" x14ac:dyDescent="0.3">
      <c r="A153" s="185">
        <v>5</v>
      </c>
      <c r="B153" s="186">
        <v>38</v>
      </c>
      <c r="C153" s="186">
        <v>968</v>
      </c>
      <c r="D153" s="186">
        <v>14</v>
      </c>
      <c r="E153" s="187">
        <v>1</v>
      </c>
      <c r="G153" s="182">
        <v>5</v>
      </c>
      <c r="H153" s="195"/>
      <c r="I153" s="195"/>
      <c r="J153" s="195"/>
      <c r="K153" s="196"/>
    </row>
    <row r="154" spans="1:11" ht="13" x14ac:dyDescent="0.3">
      <c r="A154" s="182">
        <v>6</v>
      </c>
      <c r="B154" s="195"/>
      <c r="C154" s="195"/>
      <c r="D154" s="195"/>
      <c r="E154" s="196"/>
      <c r="G154" s="185">
        <v>6</v>
      </c>
      <c r="H154" s="186">
        <v>46</v>
      </c>
      <c r="I154" s="186">
        <v>1234</v>
      </c>
      <c r="J154" s="186">
        <v>42</v>
      </c>
      <c r="K154" s="187">
        <v>3</v>
      </c>
    </row>
    <row r="155" spans="1:11" ht="13" x14ac:dyDescent="0.3">
      <c r="A155" s="182">
        <v>7</v>
      </c>
      <c r="B155" s="195"/>
      <c r="C155" s="195"/>
      <c r="D155" s="195"/>
      <c r="E155" s="196"/>
      <c r="G155" s="185">
        <v>7</v>
      </c>
      <c r="H155" s="186">
        <v>57</v>
      </c>
      <c r="I155" s="186">
        <v>1461</v>
      </c>
      <c r="J155" s="186">
        <v>86</v>
      </c>
      <c r="K155" s="187">
        <v>6</v>
      </c>
    </row>
    <row r="156" spans="1:11" ht="13" x14ac:dyDescent="0.3">
      <c r="A156" s="185">
        <v>8</v>
      </c>
      <c r="B156" s="186">
        <v>56</v>
      </c>
      <c r="C156" s="186">
        <v>1389</v>
      </c>
      <c r="D156" s="186">
        <v>41</v>
      </c>
      <c r="E156" s="187">
        <v>0</v>
      </c>
      <c r="G156" s="185">
        <v>8</v>
      </c>
      <c r="H156" s="186">
        <v>44</v>
      </c>
      <c r="I156" s="186">
        <v>1128</v>
      </c>
      <c r="J156" s="186">
        <v>50</v>
      </c>
      <c r="K156" s="187">
        <v>3</v>
      </c>
    </row>
    <row r="157" spans="1:11" ht="13" x14ac:dyDescent="0.3">
      <c r="A157" s="185">
        <v>9</v>
      </c>
      <c r="B157" s="186">
        <v>48</v>
      </c>
      <c r="C157" s="186">
        <v>1206</v>
      </c>
      <c r="D157" s="186">
        <v>39</v>
      </c>
      <c r="E157" s="187">
        <v>4</v>
      </c>
      <c r="G157" s="185">
        <v>9</v>
      </c>
      <c r="H157" s="186">
        <v>45</v>
      </c>
      <c r="I157" s="186">
        <v>1189</v>
      </c>
      <c r="J157" s="186">
        <v>17</v>
      </c>
      <c r="K157" s="187">
        <v>3</v>
      </c>
    </row>
    <row r="158" spans="1:11" ht="13" x14ac:dyDescent="0.3">
      <c r="A158" s="185">
        <v>10</v>
      </c>
      <c r="B158" s="186">
        <v>32</v>
      </c>
      <c r="C158" s="186">
        <v>822</v>
      </c>
      <c r="D158" s="186">
        <v>42</v>
      </c>
      <c r="E158" s="187">
        <v>1</v>
      </c>
      <c r="G158" s="185">
        <v>10</v>
      </c>
      <c r="H158" s="186">
        <v>35</v>
      </c>
      <c r="I158" s="186">
        <v>893</v>
      </c>
      <c r="J158" s="186">
        <v>17</v>
      </c>
      <c r="K158" s="187">
        <v>6</v>
      </c>
    </row>
    <row r="159" spans="1:11" ht="13" x14ac:dyDescent="0.3">
      <c r="A159" s="185">
        <v>11</v>
      </c>
      <c r="B159" s="186">
        <v>58</v>
      </c>
      <c r="C159" s="186">
        <v>1378</v>
      </c>
      <c r="D159" s="186">
        <v>88</v>
      </c>
      <c r="E159" s="187">
        <v>3</v>
      </c>
      <c r="G159" s="182">
        <v>11</v>
      </c>
      <c r="H159" s="195"/>
      <c r="I159" s="195"/>
      <c r="J159" s="195"/>
      <c r="K159" s="196"/>
    </row>
    <row r="160" spans="1:11" ht="13" x14ac:dyDescent="0.3">
      <c r="A160" s="185">
        <v>12</v>
      </c>
      <c r="B160" s="186">
        <v>29</v>
      </c>
      <c r="C160" s="186">
        <v>1520</v>
      </c>
      <c r="D160" s="186">
        <v>75</v>
      </c>
      <c r="E160" s="187">
        <v>0</v>
      </c>
      <c r="G160" s="182">
        <v>12</v>
      </c>
      <c r="H160" s="195"/>
      <c r="I160" s="195"/>
      <c r="J160" s="195"/>
      <c r="K160" s="196"/>
    </row>
    <row r="161" spans="1:13" ht="13" x14ac:dyDescent="0.3">
      <c r="A161" s="182">
        <v>13</v>
      </c>
      <c r="B161" s="195"/>
      <c r="C161" s="195"/>
      <c r="D161" s="195"/>
      <c r="E161" s="196"/>
      <c r="G161" s="185">
        <v>13</v>
      </c>
      <c r="H161" s="186">
        <v>48</v>
      </c>
      <c r="I161" s="186">
        <v>1228</v>
      </c>
      <c r="J161" s="186">
        <v>47</v>
      </c>
      <c r="K161" s="187">
        <v>2</v>
      </c>
    </row>
    <row r="162" spans="1:13" ht="13" x14ac:dyDescent="0.3">
      <c r="A162" s="182">
        <v>14</v>
      </c>
      <c r="B162" s="195"/>
      <c r="C162" s="195"/>
      <c r="D162" s="195"/>
      <c r="E162" s="196"/>
      <c r="G162" s="185">
        <v>14</v>
      </c>
      <c r="H162" s="186">
        <v>52</v>
      </c>
      <c r="I162" s="186">
        <v>1333</v>
      </c>
      <c r="J162" s="186">
        <v>41</v>
      </c>
      <c r="K162" s="187">
        <v>7</v>
      </c>
    </row>
    <row r="163" spans="1:13" ht="13" x14ac:dyDescent="0.3">
      <c r="A163" s="185">
        <v>15</v>
      </c>
      <c r="B163" s="186">
        <v>53</v>
      </c>
      <c r="C163" s="186">
        <v>1291</v>
      </c>
      <c r="D163" s="186">
        <v>72</v>
      </c>
      <c r="E163" s="187">
        <v>5</v>
      </c>
      <c r="G163" s="185">
        <v>15</v>
      </c>
      <c r="H163" s="186">
        <v>29</v>
      </c>
      <c r="I163" s="186">
        <v>740</v>
      </c>
      <c r="J163" s="186">
        <v>42</v>
      </c>
      <c r="K163" s="187">
        <v>2</v>
      </c>
    </row>
    <row r="164" spans="1:13" ht="13" x14ac:dyDescent="0.3">
      <c r="A164" s="185">
        <v>16</v>
      </c>
      <c r="B164" s="186">
        <v>43</v>
      </c>
      <c r="C164" s="186">
        <v>1067</v>
      </c>
      <c r="D164" s="186">
        <v>31</v>
      </c>
      <c r="E164" s="187">
        <v>3</v>
      </c>
      <c r="G164" s="185">
        <v>16</v>
      </c>
      <c r="H164" s="186">
        <v>49</v>
      </c>
      <c r="I164" s="186">
        <v>1139</v>
      </c>
      <c r="J164" s="186">
        <v>84</v>
      </c>
      <c r="K164" s="187">
        <v>1</v>
      </c>
      <c r="L164" s="201"/>
      <c r="M164" s="202" t="s">
        <v>96</v>
      </c>
    </row>
    <row r="165" spans="1:13" ht="13" x14ac:dyDescent="0.3">
      <c r="A165" s="185">
        <v>17</v>
      </c>
      <c r="B165" s="186">
        <v>40</v>
      </c>
      <c r="C165" s="186">
        <v>1042</v>
      </c>
      <c r="D165" s="186">
        <v>75</v>
      </c>
      <c r="E165" s="187">
        <v>4</v>
      </c>
      <c r="G165" s="185">
        <v>17</v>
      </c>
      <c r="H165" s="186">
        <v>32</v>
      </c>
      <c r="I165" s="186">
        <v>772</v>
      </c>
      <c r="J165" s="186">
        <v>19</v>
      </c>
      <c r="K165" s="187">
        <v>3</v>
      </c>
    </row>
    <row r="166" spans="1:13" ht="13" x14ac:dyDescent="0.3">
      <c r="A166" s="185">
        <v>18</v>
      </c>
      <c r="B166" s="186">
        <v>51</v>
      </c>
      <c r="C166" s="186">
        <v>1269</v>
      </c>
      <c r="D166" s="186">
        <v>57</v>
      </c>
      <c r="E166" s="187">
        <v>4</v>
      </c>
      <c r="G166" s="193">
        <v>18</v>
      </c>
      <c r="H166" s="195"/>
      <c r="I166" s="195"/>
      <c r="J166" s="195"/>
      <c r="K166" s="196"/>
      <c r="L166" s="203"/>
      <c r="M166" s="202" t="s">
        <v>97</v>
      </c>
    </row>
    <row r="167" spans="1:13" ht="13" x14ac:dyDescent="0.3">
      <c r="A167" s="185">
        <v>19</v>
      </c>
      <c r="B167" s="186">
        <v>57</v>
      </c>
      <c r="C167" s="186">
        <v>1372</v>
      </c>
      <c r="D167" s="186">
        <v>62</v>
      </c>
      <c r="E167" s="187">
        <v>3</v>
      </c>
      <c r="G167" s="193">
        <v>19</v>
      </c>
      <c r="H167" s="195"/>
      <c r="I167" s="195"/>
      <c r="J167" s="195"/>
      <c r="K167" s="196"/>
    </row>
    <row r="168" spans="1:13" ht="13" x14ac:dyDescent="0.3">
      <c r="A168" s="182">
        <v>20</v>
      </c>
      <c r="B168" s="195"/>
      <c r="C168" s="195"/>
      <c r="D168" s="195"/>
      <c r="E168" s="196"/>
      <c r="G168" s="193">
        <v>20</v>
      </c>
      <c r="H168" s="186">
        <v>29</v>
      </c>
      <c r="I168" s="186">
        <v>767</v>
      </c>
      <c r="J168" s="186">
        <v>17</v>
      </c>
      <c r="K168" s="187">
        <v>3</v>
      </c>
    </row>
    <row r="169" spans="1:13" ht="13" x14ac:dyDescent="0.3">
      <c r="A169" s="182">
        <v>21</v>
      </c>
      <c r="B169" s="195"/>
      <c r="C169" s="195"/>
      <c r="D169" s="195"/>
      <c r="E169" s="196"/>
      <c r="G169" s="193">
        <v>21</v>
      </c>
      <c r="H169" s="186">
        <v>32</v>
      </c>
      <c r="I169" s="186">
        <v>818</v>
      </c>
      <c r="J169" s="186">
        <v>80</v>
      </c>
      <c r="K169" s="187">
        <v>5</v>
      </c>
    </row>
    <row r="170" spans="1:13" ht="13" x14ac:dyDescent="0.3">
      <c r="A170" s="185">
        <v>22</v>
      </c>
      <c r="B170" s="186">
        <v>50</v>
      </c>
      <c r="C170" s="186">
        <v>1202</v>
      </c>
      <c r="D170" s="186">
        <v>35</v>
      </c>
      <c r="E170" s="187">
        <v>1</v>
      </c>
      <c r="G170" s="193">
        <v>22</v>
      </c>
      <c r="H170" s="186">
        <v>41</v>
      </c>
      <c r="I170" s="186">
        <v>1055</v>
      </c>
      <c r="J170" s="186">
        <v>49</v>
      </c>
      <c r="K170" s="187">
        <v>3</v>
      </c>
    </row>
    <row r="171" spans="1:13" ht="13" x14ac:dyDescent="0.3">
      <c r="A171" s="185">
        <v>23</v>
      </c>
      <c r="B171" s="186">
        <v>40</v>
      </c>
      <c r="C171" s="186">
        <v>961</v>
      </c>
      <c r="D171" s="186">
        <v>60</v>
      </c>
      <c r="E171" s="187">
        <v>4</v>
      </c>
      <c r="G171" s="193">
        <v>23</v>
      </c>
      <c r="H171" s="186">
        <v>39</v>
      </c>
      <c r="I171" s="186">
        <v>1025</v>
      </c>
      <c r="J171" s="186">
        <v>53</v>
      </c>
      <c r="K171" s="187">
        <v>0</v>
      </c>
    </row>
    <row r="172" spans="1:13" ht="13" x14ac:dyDescent="0.3">
      <c r="A172" s="185">
        <v>24</v>
      </c>
      <c r="B172" s="186">
        <v>25</v>
      </c>
      <c r="C172" s="186">
        <v>593</v>
      </c>
      <c r="D172" s="186">
        <v>17</v>
      </c>
      <c r="E172" s="187">
        <v>3</v>
      </c>
      <c r="G172" s="193">
        <v>24</v>
      </c>
      <c r="H172" s="186">
        <v>42</v>
      </c>
      <c r="I172" s="186">
        <v>980</v>
      </c>
      <c r="J172" s="186">
        <v>77</v>
      </c>
      <c r="K172" s="187">
        <v>1</v>
      </c>
    </row>
    <row r="173" spans="1:13" ht="13" x14ac:dyDescent="0.3">
      <c r="A173" s="185">
        <v>25</v>
      </c>
      <c r="B173" s="186">
        <v>50</v>
      </c>
      <c r="C173" s="186">
        <v>1214</v>
      </c>
      <c r="D173" s="186">
        <v>68</v>
      </c>
      <c r="E173" s="187">
        <v>6</v>
      </c>
      <c r="G173" s="193">
        <v>25</v>
      </c>
      <c r="H173" s="195"/>
      <c r="I173" s="195"/>
      <c r="J173" s="195"/>
      <c r="K173" s="196"/>
    </row>
    <row r="174" spans="1:13" ht="13" x14ac:dyDescent="0.3">
      <c r="A174" s="185">
        <v>26</v>
      </c>
      <c r="B174" s="186">
        <v>35</v>
      </c>
      <c r="C174" s="186">
        <v>922</v>
      </c>
      <c r="D174" s="186">
        <v>40</v>
      </c>
      <c r="E174" s="187">
        <v>3</v>
      </c>
      <c r="G174" s="193">
        <v>26</v>
      </c>
      <c r="H174" s="195"/>
      <c r="I174" s="195"/>
      <c r="J174" s="195"/>
      <c r="K174" s="196"/>
    </row>
    <row r="175" spans="1:13" ht="13" x14ac:dyDescent="0.3">
      <c r="A175" s="182">
        <v>27</v>
      </c>
      <c r="B175" s="195"/>
      <c r="C175" s="195"/>
      <c r="D175" s="195"/>
      <c r="E175" s="196"/>
      <c r="G175" s="193">
        <v>27</v>
      </c>
      <c r="H175" s="186">
        <v>32</v>
      </c>
      <c r="I175" s="186">
        <v>896</v>
      </c>
      <c r="J175" s="186">
        <v>83</v>
      </c>
      <c r="K175" s="187">
        <v>2</v>
      </c>
    </row>
    <row r="176" spans="1:13" ht="13" x14ac:dyDescent="0.3">
      <c r="A176" s="182">
        <v>28</v>
      </c>
      <c r="B176" s="195"/>
      <c r="C176" s="195"/>
      <c r="D176" s="195"/>
      <c r="E176" s="196"/>
      <c r="G176" s="193">
        <v>28</v>
      </c>
      <c r="H176" s="186">
        <v>29</v>
      </c>
      <c r="I176" s="186">
        <v>784</v>
      </c>
      <c r="J176" s="186">
        <v>36</v>
      </c>
      <c r="K176" s="187">
        <v>4</v>
      </c>
    </row>
    <row r="177" spans="1:11" ht="13" x14ac:dyDescent="0.3">
      <c r="A177" s="185">
        <v>29</v>
      </c>
      <c r="B177" s="186">
        <v>50</v>
      </c>
      <c r="C177" s="186">
        <v>1172</v>
      </c>
      <c r="D177" s="186">
        <v>71</v>
      </c>
      <c r="E177" s="187">
        <v>1</v>
      </c>
      <c r="G177" s="193">
        <v>29</v>
      </c>
      <c r="H177" s="186">
        <v>29</v>
      </c>
      <c r="I177" s="186">
        <v>751</v>
      </c>
      <c r="J177" s="186">
        <v>46</v>
      </c>
      <c r="K177" s="187">
        <v>7</v>
      </c>
    </row>
    <row r="178" spans="1:11" ht="13" x14ac:dyDescent="0.3">
      <c r="A178" s="185">
        <v>30</v>
      </c>
      <c r="B178" s="186">
        <v>44</v>
      </c>
      <c r="C178" s="186">
        <v>1074</v>
      </c>
      <c r="D178" s="186">
        <v>24</v>
      </c>
      <c r="E178" s="187">
        <v>6</v>
      </c>
      <c r="G178" s="193">
        <v>30</v>
      </c>
      <c r="H178" s="186">
        <v>31</v>
      </c>
      <c r="I178" s="186">
        <v>808</v>
      </c>
      <c r="J178" s="186">
        <v>38</v>
      </c>
      <c r="K178" s="187">
        <v>1</v>
      </c>
    </row>
    <row r="179" spans="1:11" ht="13.5" thickBot="1" x14ac:dyDescent="0.35">
      <c r="A179" s="208">
        <v>31</v>
      </c>
      <c r="B179" s="195"/>
      <c r="C179" s="195"/>
      <c r="D179" s="195"/>
      <c r="E179" s="196"/>
      <c r="G179" s="229">
        <v>31</v>
      </c>
      <c r="H179" s="186">
        <v>34</v>
      </c>
      <c r="I179" s="186">
        <v>917</v>
      </c>
      <c r="J179" s="186">
        <v>27</v>
      </c>
      <c r="K179" s="187">
        <v>1</v>
      </c>
    </row>
    <row r="180" spans="1:11" ht="14" thickTop="1" thickBot="1" x14ac:dyDescent="0.35">
      <c r="B180" s="263">
        <f>SUM(B149:B179)</f>
        <v>990</v>
      </c>
      <c r="C180" s="234">
        <f>SUM(C149:C179)</f>
        <v>25338</v>
      </c>
      <c r="D180" s="230">
        <f>SUM(D149:D179)</f>
        <v>1075</v>
      </c>
      <c r="E180" s="231">
        <f>SUM(E149:E179)</f>
        <v>62</v>
      </c>
      <c r="G180" s="168"/>
      <c r="H180" s="210">
        <f>SUM(H149:H179)</f>
        <v>903</v>
      </c>
      <c r="I180" s="230">
        <f>SUM(I149:I179)</f>
        <v>22996</v>
      </c>
      <c r="J180" s="230">
        <f>SUM(J149:J179)</f>
        <v>1109</v>
      </c>
      <c r="K180" s="231">
        <f>SUM(K149:K179)</f>
        <v>77</v>
      </c>
    </row>
    <row r="181" spans="1:11" ht="13.5" thickTop="1" x14ac:dyDescent="0.3">
      <c r="G181" s="168"/>
    </row>
    <row r="182" spans="1:11" ht="13" x14ac:dyDescent="0.3">
      <c r="G182" s="168"/>
    </row>
    <row r="183" spans="1:11" ht="13.5" thickBot="1" x14ac:dyDescent="0.35">
      <c r="G183" s="168"/>
    </row>
    <row r="184" spans="1:11" ht="14" thickTop="1" thickBot="1" x14ac:dyDescent="0.35">
      <c r="A184" s="170" t="s">
        <v>16</v>
      </c>
      <c r="B184" s="171" t="s">
        <v>20</v>
      </c>
      <c r="C184" s="171" t="s">
        <v>21</v>
      </c>
      <c r="D184" s="171" t="s">
        <v>94</v>
      </c>
      <c r="E184" s="172" t="s">
        <v>95</v>
      </c>
      <c r="G184" s="170" t="s">
        <v>17</v>
      </c>
      <c r="H184" s="171" t="s">
        <v>20</v>
      </c>
      <c r="I184" s="171" t="s">
        <v>21</v>
      </c>
      <c r="J184" s="171" t="s">
        <v>94</v>
      </c>
      <c r="K184" s="172" t="s">
        <v>95</v>
      </c>
    </row>
    <row r="185" spans="1:11" ht="13" x14ac:dyDescent="0.3">
      <c r="A185" s="225">
        <v>1</v>
      </c>
      <c r="B185" s="195"/>
      <c r="C185" s="195"/>
      <c r="D185" s="195"/>
      <c r="E185" s="196"/>
      <c r="G185" s="179">
        <v>1</v>
      </c>
      <c r="H185" s="213"/>
      <c r="I185" s="213"/>
      <c r="J185" s="213"/>
      <c r="K185" s="214"/>
    </row>
    <row r="186" spans="1:11" ht="13" x14ac:dyDescent="0.3">
      <c r="A186" s="193">
        <v>2</v>
      </c>
      <c r="B186" s="195"/>
      <c r="C186" s="195"/>
      <c r="D186" s="195"/>
      <c r="E186" s="196"/>
      <c r="G186" s="185">
        <v>2</v>
      </c>
      <c r="H186" s="186"/>
      <c r="I186" s="186"/>
      <c r="J186" s="186"/>
      <c r="K186" s="187"/>
    </row>
    <row r="187" spans="1:11" ht="13" x14ac:dyDescent="0.3">
      <c r="A187" s="185">
        <v>3</v>
      </c>
      <c r="B187" s="186"/>
      <c r="C187" s="186"/>
      <c r="D187" s="186"/>
      <c r="E187" s="187"/>
      <c r="G187" s="185">
        <v>3</v>
      </c>
      <c r="H187" s="186"/>
      <c r="I187" s="186"/>
      <c r="J187" s="186"/>
      <c r="K187" s="187"/>
    </row>
    <row r="188" spans="1:11" ht="13" x14ac:dyDescent="0.3">
      <c r="A188" s="185">
        <v>4</v>
      </c>
      <c r="B188" s="186"/>
      <c r="C188" s="186"/>
      <c r="D188" s="186"/>
      <c r="E188" s="187"/>
      <c r="G188" s="185">
        <v>4</v>
      </c>
      <c r="H188" s="186"/>
      <c r="I188" s="186"/>
      <c r="J188" s="186"/>
      <c r="K188" s="187"/>
    </row>
    <row r="189" spans="1:11" ht="13" x14ac:dyDescent="0.3">
      <c r="A189" s="185">
        <v>5</v>
      </c>
      <c r="B189" s="186"/>
      <c r="C189" s="186"/>
      <c r="D189" s="186"/>
      <c r="E189" s="187"/>
      <c r="G189" s="185">
        <v>5</v>
      </c>
      <c r="H189" s="186"/>
      <c r="I189" s="186"/>
      <c r="J189" s="186"/>
      <c r="K189" s="187"/>
    </row>
    <row r="190" spans="1:11" ht="13" x14ac:dyDescent="0.3">
      <c r="A190" s="185">
        <v>6</v>
      </c>
      <c r="B190" s="186"/>
      <c r="C190" s="186"/>
      <c r="D190" s="186"/>
      <c r="E190" s="187"/>
      <c r="G190" s="182">
        <v>6</v>
      </c>
      <c r="H190" s="195"/>
      <c r="I190" s="195"/>
      <c r="J190" s="195"/>
      <c r="K190" s="196"/>
    </row>
    <row r="191" spans="1:11" ht="13" x14ac:dyDescent="0.3">
      <c r="A191" s="185">
        <v>7</v>
      </c>
      <c r="B191" s="186"/>
      <c r="C191" s="186"/>
      <c r="D191" s="186"/>
      <c r="E191" s="187"/>
      <c r="G191" s="182">
        <v>7</v>
      </c>
      <c r="H191" s="195"/>
      <c r="I191" s="195"/>
      <c r="J191" s="195"/>
      <c r="K191" s="196"/>
    </row>
    <row r="192" spans="1:11" ht="13" x14ac:dyDescent="0.3">
      <c r="A192" s="182">
        <v>8</v>
      </c>
      <c r="B192" s="264"/>
      <c r="C192" s="195"/>
      <c r="D192" s="195"/>
      <c r="E192" s="196"/>
      <c r="G192" s="185">
        <v>8</v>
      </c>
      <c r="H192" s="186"/>
      <c r="I192" s="186"/>
      <c r="J192" s="186"/>
      <c r="K192" s="187"/>
    </row>
    <row r="193" spans="1:13" ht="13" x14ac:dyDescent="0.3">
      <c r="A193" s="182">
        <v>9</v>
      </c>
      <c r="B193" s="195"/>
      <c r="C193" s="195"/>
      <c r="D193" s="195"/>
      <c r="E193" s="196"/>
      <c r="G193" s="185">
        <v>9</v>
      </c>
      <c r="H193" s="186"/>
      <c r="I193" s="186"/>
      <c r="J193" s="186"/>
      <c r="K193" s="187"/>
    </row>
    <row r="194" spans="1:13" ht="13" x14ac:dyDescent="0.3">
      <c r="A194" s="182">
        <v>10</v>
      </c>
      <c r="B194" s="195"/>
      <c r="C194" s="195"/>
      <c r="D194" s="195"/>
      <c r="E194" s="196"/>
      <c r="G194" s="185">
        <v>10</v>
      </c>
      <c r="H194" s="186"/>
      <c r="I194" s="186"/>
      <c r="J194" s="186"/>
      <c r="K194" s="187"/>
    </row>
    <row r="195" spans="1:13" ht="13" x14ac:dyDescent="0.3">
      <c r="A195" s="182">
        <v>11</v>
      </c>
      <c r="B195" s="195"/>
      <c r="C195" s="195"/>
      <c r="D195" s="195"/>
      <c r="E195" s="196"/>
      <c r="G195" s="185">
        <v>11</v>
      </c>
      <c r="H195" s="186"/>
      <c r="I195" s="186"/>
      <c r="J195" s="186"/>
      <c r="K195" s="187"/>
      <c r="L195" s="201"/>
      <c r="M195" s="202" t="s">
        <v>96</v>
      </c>
    </row>
    <row r="196" spans="1:13" ht="13" x14ac:dyDescent="0.3">
      <c r="A196" s="185">
        <v>12</v>
      </c>
      <c r="B196" s="186"/>
      <c r="C196" s="186"/>
      <c r="D196" s="186"/>
      <c r="E196" s="187"/>
      <c r="G196" s="185">
        <v>12</v>
      </c>
      <c r="H196" s="186"/>
      <c r="I196" s="186"/>
      <c r="J196" s="186"/>
      <c r="K196" s="187"/>
    </row>
    <row r="197" spans="1:13" ht="13" x14ac:dyDescent="0.3">
      <c r="A197" s="185">
        <v>13</v>
      </c>
      <c r="B197" s="186"/>
      <c r="C197" s="186"/>
      <c r="D197" s="186"/>
      <c r="E197" s="187"/>
      <c r="G197" s="182">
        <v>13</v>
      </c>
      <c r="H197" s="195"/>
      <c r="I197" s="195"/>
      <c r="J197" s="195"/>
      <c r="K197" s="196"/>
      <c r="L197" s="203"/>
      <c r="M197" s="202" t="s">
        <v>97</v>
      </c>
    </row>
    <row r="198" spans="1:13" ht="13" x14ac:dyDescent="0.3">
      <c r="A198" s="185">
        <v>14</v>
      </c>
      <c r="B198" s="186"/>
      <c r="C198" s="186"/>
      <c r="D198" s="186"/>
      <c r="E198" s="187"/>
      <c r="G198" s="182">
        <v>14</v>
      </c>
      <c r="H198" s="195"/>
      <c r="I198" s="195"/>
      <c r="J198" s="195"/>
      <c r="K198" s="196"/>
    </row>
    <row r="199" spans="1:13" ht="13" x14ac:dyDescent="0.3">
      <c r="A199" s="182">
        <v>15</v>
      </c>
      <c r="B199" s="195"/>
      <c r="C199" s="195"/>
      <c r="D199" s="195"/>
      <c r="E199" s="196"/>
      <c r="G199" s="185">
        <v>15</v>
      </c>
      <c r="H199" s="186"/>
      <c r="I199" s="186"/>
      <c r="J199" s="186"/>
      <c r="K199" s="187"/>
    </row>
    <row r="200" spans="1:13" ht="13" x14ac:dyDescent="0.3">
      <c r="A200" s="182">
        <v>16</v>
      </c>
      <c r="B200" s="195"/>
      <c r="C200" s="195"/>
      <c r="D200" s="195"/>
      <c r="E200" s="196"/>
      <c r="G200" s="185">
        <v>16</v>
      </c>
      <c r="H200" s="186"/>
      <c r="I200" s="186"/>
      <c r="J200" s="186"/>
      <c r="K200" s="187"/>
    </row>
    <row r="201" spans="1:13" ht="13" x14ac:dyDescent="0.3">
      <c r="A201" s="185">
        <v>17</v>
      </c>
      <c r="B201" s="186"/>
      <c r="C201" s="186"/>
      <c r="D201" s="186"/>
      <c r="E201" s="187"/>
      <c r="G201" s="185">
        <v>17</v>
      </c>
      <c r="H201" s="186"/>
      <c r="I201" s="186"/>
      <c r="J201" s="186"/>
      <c r="K201" s="187"/>
    </row>
    <row r="202" spans="1:13" ht="13" x14ac:dyDescent="0.3">
      <c r="A202" s="185">
        <v>18</v>
      </c>
      <c r="B202" s="186"/>
      <c r="C202" s="186"/>
      <c r="D202" s="186"/>
      <c r="E202" s="187"/>
      <c r="G202" s="185">
        <v>18</v>
      </c>
      <c r="H202" s="186"/>
      <c r="I202" s="186"/>
      <c r="J202" s="186"/>
      <c r="K202" s="187"/>
    </row>
    <row r="203" spans="1:13" ht="13" x14ac:dyDescent="0.3">
      <c r="A203" s="185">
        <v>19</v>
      </c>
      <c r="B203" s="186"/>
      <c r="C203" s="186"/>
      <c r="D203" s="186"/>
      <c r="E203" s="187"/>
      <c r="G203" s="185">
        <v>19</v>
      </c>
      <c r="H203" s="186"/>
      <c r="I203" s="186"/>
      <c r="J203" s="186"/>
      <c r="K203" s="187"/>
    </row>
    <row r="204" spans="1:13" ht="13" x14ac:dyDescent="0.3">
      <c r="A204" s="185">
        <v>20</v>
      </c>
      <c r="B204" s="186"/>
      <c r="C204" s="186"/>
      <c r="D204" s="186"/>
      <c r="E204" s="187"/>
      <c r="G204" s="182">
        <v>20</v>
      </c>
      <c r="H204" s="195"/>
      <c r="I204" s="195"/>
      <c r="J204" s="195"/>
      <c r="K204" s="196"/>
    </row>
    <row r="205" spans="1:13" ht="13" x14ac:dyDescent="0.3">
      <c r="A205" s="185">
        <v>21</v>
      </c>
      <c r="B205" s="186"/>
      <c r="C205" s="186"/>
      <c r="D205" s="186"/>
      <c r="E205" s="187"/>
      <c r="G205" s="193">
        <v>21</v>
      </c>
      <c r="H205" s="195"/>
      <c r="I205" s="195"/>
      <c r="J205" s="195"/>
      <c r="K205" s="196"/>
    </row>
    <row r="206" spans="1:13" ht="13" x14ac:dyDescent="0.3">
      <c r="A206" s="182">
        <v>22</v>
      </c>
      <c r="B206" s="195"/>
      <c r="C206" s="195"/>
      <c r="D206" s="195"/>
      <c r="E206" s="196"/>
      <c r="G206" s="193">
        <v>22</v>
      </c>
      <c r="H206" s="186"/>
      <c r="I206" s="186"/>
      <c r="J206" s="186"/>
      <c r="K206" s="187"/>
    </row>
    <row r="207" spans="1:13" ht="13" x14ac:dyDescent="0.3">
      <c r="A207" s="182">
        <v>23</v>
      </c>
      <c r="B207" s="195"/>
      <c r="C207" s="195"/>
      <c r="D207" s="195"/>
      <c r="E207" s="196"/>
      <c r="G207" s="193">
        <v>23</v>
      </c>
      <c r="H207" s="186"/>
      <c r="I207" s="186"/>
      <c r="J207" s="186"/>
      <c r="K207" s="187"/>
    </row>
    <row r="208" spans="1:13" ht="13" x14ac:dyDescent="0.3">
      <c r="A208" s="185">
        <v>24</v>
      </c>
      <c r="B208" s="186"/>
      <c r="C208" s="186"/>
      <c r="D208" s="186"/>
      <c r="E208" s="187"/>
      <c r="G208" s="193">
        <v>24</v>
      </c>
      <c r="H208" s="195"/>
      <c r="I208" s="195"/>
      <c r="J208" s="195"/>
      <c r="K208" s="196"/>
    </row>
    <row r="209" spans="1:11" ht="13" x14ac:dyDescent="0.3">
      <c r="A209" s="185">
        <v>25</v>
      </c>
      <c r="B209" s="186"/>
      <c r="C209" s="186"/>
      <c r="D209" s="186"/>
      <c r="E209" s="187"/>
      <c r="G209" s="193">
        <v>25</v>
      </c>
      <c r="H209" s="195"/>
      <c r="I209" s="195"/>
      <c r="J209" s="195"/>
      <c r="K209" s="196"/>
    </row>
    <row r="210" spans="1:11" ht="13" x14ac:dyDescent="0.3">
      <c r="A210" s="185">
        <v>26</v>
      </c>
      <c r="B210" s="186"/>
      <c r="C210" s="186"/>
      <c r="D210" s="186"/>
      <c r="E210" s="187"/>
      <c r="G210" s="193">
        <v>26</v>
      </c>
      <c r="H210" s="195"/>
      <c r="I210" s="195"/>
      <c r="J210" s="195"/>
      <c r="K210" s="196"/>
    </row>
    <row r="211" spans="1:11" ht="13" x14ac:dyDescent="0.3">
      <c r="A211" s="185">
        <v>27</v>
      </c>
      <c r="B211" s="186"/>
      <c r="C211" s="186"/>
      <c r="D211" s="186"/>
      <c r="E211" s="187"/>
      <c r="G211" s="193">
        <v>27</v>
      </c>
      <c r="H211" s="195"/>
      <c r="I211" s="195"/>
      <c r="J211" s="195"/>
      <c r="K211" s="196"/>
    </row>
    <row r="212" spans="1:11" ht="13" x14ac:dyDescent="0.3">
      <c r="A212" s="185">
        <v>28</v>
      </c>
      <c r="B212" s="186"/>
      <c r="C212" s="186"/>
      <c r="D212" s="186"/>
      <c r="E212" s="187"/>
      <c r="G212" s="193">
        <v>28</v>
      </c>
      <c r="H212" s="195"/>
      <c r="I212" s="195"/>
      <c r="J212" s="195"/>
      <c r="K212" s="196"/>
    </row>
    <row r="213" spans="1:11" ht="13" x14ac:dyDescent="0.3">
      <c r="A213" s="182">
        <v>29</v>
      </c>
      <c r="B213" s="195"/>
      <c r="C213" s="195"/>
      <c r="D213" s="195"/>
      <c r="E213" s="196"/>
      <c r="G213" s="193">
        <v>29</v>
      </c>
      <c r="H213" s="195"/>
      <c r="I213" s="195"/>
      <c r="J213" s="195"/>
      <c r="K213" s="196"/>
    </row>
    <row r="214" spans="1:11" ht="13" x14ac:dyDescent="0.3">
      <c r="A214" s="182">
        <v>30</v>
      </c>
      <c r="B214" s="195"/>
      <c r="C214" s="195"/>
      <c r="D214" s="195"/>
      <c r="E214" s="196"/>
      <c r="G214" s="193">
        <v>30</v>
      </c>
      <c r="H214" s="195"/>
      <c r="I214" s="195"/>
      <c r="J214" s="195"/>
      <c r="K214" s="196"/>
    </row>
    <row r="215" spans="1:11" ht="13.5" thickBot="1" x14ac:dyDescent="0.35">
      <c r="A215" s="208">
        <v>31</v>
      </c>
      <c r="B215" s="195"/>
      <c r="C215" s="195"/>
      <c r="D215" s="195"/>
      <c r="E215" s="196"/>
      <c r="G215" s="229">
        <v>31</v>
      </c>
      <c r="H215" s="195"/>
      <c r="I215" s="195"/>
      <c r="J215" s="195"/>
      <c r="K215" s="196"/>
    </row>
    <row r="216" spans="1:11" ht="14" thickTop="1" thickBot="1" x14ac:dyDescent="0.35">
      <c r="B216" s="265">
        <f>SUM(B185:B215)</f>
        <v>0</v>
      </c>
      <c r="C216" s="230">
        <f>SUM(C185:C215)</f>
        <v>0</v>
      </c>
      <c r="D216" s="230">
        <f>SUM(D185:D215)</f>
        <v>0</v>
      </c>
      <c r="E216" s="231">
        <f>SUM(E185:E215)</f>
        <v>0</v>
      </c>
      <c r="G216" s="168"/>
      <c r="H216" s="210">
        <f>SUM(H185:H215)</f>
        <v>0</v>
      </c>
      <c r="I216" s="230">
        <f>SUM(I185:I215)</f>
        <v>0</v>
      </c>
      <c r="J216" s="230">
        <f>SUM(J185:J215)</f>
        <v>0</v>
      </c>
      <c r="K216" s="231">
        <f>SUM(K185:K215)</f>
        <v>0</v>
      </c>
    </row>
    <row r="217" spans="1:11" ht="13.5" thickTop="1" x14ac:dyDescent="0.3">
      <c r="G217" s="168"/>
    </row>
    <row r="218" spans="1:11" ht="13" x14ac:dyDescent="0.3">
      <c r="G218" s="168"/>
    </row>
    <row r="219" spans="1:11" ht="13" thickBot="1" x14ac:dyDescent="0.3"/>
    <row r="220" spans="1:11" ht="14" thickTop="1" thickBot="1" x14ac:dyDescent="0.35">
      <c r="A220" s="239">
        <v>2025</v>
      </c>
      <c r="B220" s="240" t="s">
        <v>20</v>
      </c>
      <c r="C220" s="240" t="s">
        <v>100</v>
      </c>
      <c r="D220" s="240" t="s">
        <v>21</v>
      </c>
      <c r="E220" s="240" t="s">
        <v>101</v>
      </c>
      <c r="F220" s="240" t="s">
        <v>44</v>
      </c>
      <c r="G220" s="241" t="s">
        <v>102</v>
      </c>
    </row>
    <row r="221" spans="1:11" ht="13" thickTop="1" x14ac:dyDescent="0.25">
      <c r="A221" s="242"/>
      <c r="B221" s="243"/>
      <c r="C221" s="243"/>
      <c r="D221" s="243"/>
      <c r="E221" s="243"/>
      <c r="F221" s="243"/>
      <c r="G221" s="244"/>
    </row>
    <row r="222" spans="1:11" x14ac:dyDescent="0.25">
      <c r="A222" s="245" t="s">
        <v>2</v>
      </c>
      <c r="B222" s="186">
        <f>B36</f>
        <v>968</v>
      </c>
      <c r="C222" s="186">
        <f>B222/20</f>
        <v>48.4</v>
      </c>
      <c r="D222" s="186">
        <f>C36</f>
        <v>24189</v>
      </c>
      <c r="E222" s="186">
        <f>D36</f>
        <v>1239</v>
      </c>
      <c r="F222" s="186">
        <f>E36</f>
        <v>95</v>
      </c>
      <c r="G222" s="246">
        <f>D222/B222</f>
        <v>24.988636363636363</v>
      </c>
      <c r="H222" s="127" t="s">
        <v>103</v>
      </c>
    </row>
    <row r="223" spans="1:11" x14ac:dyDescent="0.25">
      <c r="A223" s="245" t="s">
        <v>4</v>
      </c>
      <c r="B223" s="186">
        <f>H36</f>
        <v>990</v>
      </c>
      <c r="C223" s="186">
        <f>B223/20</f>
        <v>49.5</v>
      </c>
      <c r="D223" s="186">
        <f>I36</f>
        <v>25026</v>
      </c>
      <c r="E223" s="186">
        <f>J36</f>
        <v>923</v>
      </c>
      <c r="F223" s="186">
        <f>K36</f>
        <v>62</v>
      </c>
      <c r="G223" s="246">
        <f t="shared" ref="G223:G231" si="0">D223/B223</f>
        <v>25.278787878787877</v>
      </c>
      <c r="H223" s="127" t="s">
        <v>103</v>
      </c>
    </row>
    <row r="224" spans="1:11" x14ac:dyDescent="0.25">
      <c r="A224" s="245" t="s">
        <v>5</v>
      </c>
      <c r="B224" s="186">
        <f>B72</f>
        <v>1131</v>
      </c>
      <c r="C224" s="186">
        <f>B224/21</f>
        <v>53.857142857142854</v>
      </c>
      <c r="D224" s="186">
        <f>C72</f>
        <v>27673</v>
      </c>
      <c r="E224" s="186">
        <f>D72</f>
        <v>1185</v>
      </c>
      <c r="F224" s="186">
        <f>E72</f>
        <v>56</v>
      </c>
      <c r="G224" s="246">
        <f t="shared" si="0"/>
        <v>24.467727674624225</v>
      </c>
      <c r="H224" s="202" t="s">
        <v>103</v>
      </c>
    </row>
    <row r="225" spans="1:8" x14ac:dyDescent="0.25">
      <c r="A225" s="245" t="s">
        <v>6</v>
      </c>
      <c r="B225" s="186">
        <f>H72</f>
        <v>1352</v>
      </c>
      <c r="C225" s="186">
        <f>B225/21</f>
        <v>64.38095238095238</v>
      </c>
      <c r="D225" s="186">
        <f>I72</f>
        <v>34220</v>
      </c>
      <c r="E225" s="186">
        <f>J72</f>
        <v>1726</v>
      </c>
      <c r="F225" s="186">
        <f>K72</f>
        <v>68</v>
      </c>
      <c r="G225" s="246">
        <f t="shared" si="0"/>
        <v>25.310650887573964</v>
      </c>
      <c r="H225" s="202"/>
    </row>
    <row r="226" spans="1:8" x14ac:dyDescent="0.25">
      <c r="A226" s="245" t="s">
        <v>7</v>
      </c>
      <c r="B226" s="186">
        <f>B108</f>
        <v>1013</v>
      </c>
      <c r="C226" s="186">
        <f>B226/16</f>
        <v>63.3125</v>
      </c>
      <c r="D226" s="186">
        <f>C108</f>
        <v>24982</v>
      </c>
      <c r="E226" s="186">
        <f>D108</f>
        <v>1117</v>
      </c>
      <c r="F226" s="186">
        <f>E108</f>
        <v>39</v>
      </c>
      <c r="G226" s="246">
        <f t="shared" si="0"/>
        <v>24.661401776900295</v>
      </c>
      <c r="H226" s="202"/>
    </row>
    <row r="227" spans="1:8" x14ac:dyDescent="0.25">
      <c r="A227" s="245" t="s">
        <v>8</v>
      </c>
      <c r="B227" s="186">
        <f>H108</f>
        <v>1299</v>
      </c>
      <c r="C227" s="186">
        <f>B227/20</f>
        <v>64.95</v>
      </c>
      <c r="D227" s="186">
        <f>I108</f>
        <v>32560</v>
      </c>
      <c r="E227" s="186">
        <f>J108</f>
        <v>2142</v>
      </c>
      <c r="F227" s="186">
        <f>K108</f>
        <v>60</v>
      </c>
      <c r="G227" s="246">
        <f t="shared" si="0"/>
        <v>25.06543494996151</v>
      </c>
      <c r="H227" s="202"/>
    </row>
    <row r="228" spans="1:8" x14ac:dyDescent="0.25">
      <c r="A228" s="245" t="s">
        <v>9</v>
      </c>
      <c r="B228" s="186">
        <f>B144</f>
        <v>1117</v>
      </c>
      <c r="C228" s="186">
        <f>B228/22</f>
        <v>50.772727272727273</v>
      </c>
      <c r="D228" s="186">
        <f>C144</f>
        <v>27914</v>
      </c>
      <c r="E228" s="186">
        <f>D144</f>
        <v>1463</v>
      </c>
      <c r="F228" s="186">
        <f>E144</f>
        <v>67</v>
      </c>
      <c r="G228" s="246">
        <f t="shared" si="0"/>
        <v>24.990152193375113</v>
      </c>
      <c r="H228" s="202"/>
    </row>
    <row r="229" spans="1:8" x14ac:dyDescent="0.25">
      <c r="A229" s="245" t="s">
        <v>10</v>
      </c>
      <c r="B229" s="186">
        <f>H144</f>
        <v>295</v>
      </c>
      <c r="C229" s="186">
        <f>B229/20</f>
        <v>14.75</v>
      </c>
      <c r="D229" s="186">
        <f>I144</f>
        <v>7485</v>
      </c>
      <c r="E229" s="186">
        <f>J144</f>
        <v>447</v>
      </c>
      <c r="F229" s="186">
        <f>K144</f>
        <v>10</v>
      </c>
      <c r="G229" s="246">
        <f t="shared" si="0"/>
        <v>25.372881355932204</v>
      </c>
      <c r="H229" s="202"/>
    </row>
    <row r="230" spans="1:8" x14ac:dyDescent="0.25">
      <c r="A230" s="245" t="s">
        <v>11</v>
      </c>
      <c r="B230" s="186">
        <f>B180</f>
        <v>990</v>
      </c>
      <c r="C230" s="186">
        <f>B230/22</f>
        <v>45</v>
      </c>
      <c r="D230" s="186">
        <f>C180</f>
        <v>25338</v>
      </c>
      <c r="E230" s="186">
        <f>D180</f>
        <v>1075</v>
      </c>
      <c r="F230" s="186">
        <f>E180</f>
        <v>62</v>
      </c>
      <c r="G230" s="246">
        <f t="shared" si="0"/>
        <v>25.593939393939394</v>
      </c>
      <c r="H230" s="202"/>
    </row>
    <row r="231" spans="1:8" x14ac:dyDescent="0.25">
      <c r="A231" s="245" t="s">
        <v>12</v>
      </c>
      <c r="B231" s="186">
        <f>H180</f>
        <v>903</v>
      </c>
      <c r="C231" s="186">
        <f>B231/23</f>
        <v>39.260869565217391</v>
      </c>
      <c r="D231" s="186">
        <f>I180</f>
        <v>22996</v>
      </c>
      <c r="E231" s="186">
        <f>J180</f>
        <v>1109</v>
      </c>
      <c r="F231" s="186">
        <f>K180</f>
        <v>77</v>
      </c>
      <c r="G231" s="246">
        <f t="shared" si="0"/>
        <v>25.466223698781839</v>
      </c>
      <c r="H231" s="202"/>
    </row>
    <row r="232" spans="1:8" x14ac:dyDescent="0.25">
      <c r="A232" s="245" t="s">
        <v>16</v>
      </c>
      <c r="B232" s="186">
        <f>B216</f>
        <v>0</v>
      </c>
      <c r="C232" s="186">
        <f>B232/18</f>
        <v>0</v>
      </c>
      <c r="D232" s="186">
        <f>C216</f>
        <v>0</v>
      </c>
      <c r="E232" s="186">
        <f>D216</f>
        <v>0</v>
      </c>
      <c r="F232" s="186">
        <f>E216</f>
        <v>0</v>
      </c>
      <c r="G232" s="246" t="e">
        <f>D232/B232</f>
        <v>#DIV/0!</v>
      </c>
      <c r="H232" s="202"/>
    </row>
    <row r="233" spans="1:8" ht="13" thickBot="1" x14ac:dyDescent="0.3">
      <c r="A233" s="245" t="s">
        <v>17</v>
      </c>
      <c r="B233" s="247">
        <f>H216</f>
        <v>0</v>
      </c>
      <c r="C233" s="247">
        <f>B233/18</f>
        <v>0</v>
      </c>
      <c r="D233" s="247">
        <f>I216</f>
        <v>0</v>
      </c>
      <c r="E233" s="247">
        <f>J216</f>
        <v>0</v>
      </c>
      <c r="F233" s="247">
        <f>K216</f>
        <v>0</v>
      </c>
      <c r="G233" s="246" t="e">
        <f>D233/B233</f>
        <v>#DIV/0!</v>
      </c>
    </row>
    <row r="234" spans="1:8" x14ac:dyDescent="0.25">
      <c r="A234" s="248" t="s">
        <v>3</v>
      </c>
      <c r="B234" s="266">
        <f>SUM(B222:B233)</f>
        <v>10058</v>
      </c>
      <c r="C234" s="266"/>
      <c r="D234" s="266">
        <f>SUM(D222:D233)</f>
        <v>252383</v>
      </c>
      <c r="E234" s="266">
        <f>SUM(E222:E233)</f>
        <v>12426</v>
      </c>
      <c r="F234" s="266">
        <f>SUM(F222:F233)</f>
        <v>596</v>
      </c>
      <c r="G234" s="250"/>
    </row>
    <row r="235" spans="1:8" ht="13" thickBot="1" x14ac:dyDescent="0.3">
      <c r="A235" s="251"/>
      <c r="B235" s="252"/>
      <c r="C235" s="252"/>
      <c r="D235" s="252"/>
      <c r="E235" s="252"/>
      <c r="F235" s="252"/>
      <c r="G235" s="253"/>
    </row>
    <row r="236" spans="1:8" ht="13" thickTop="1" x14ac:dyDescent="0.25">
      <c r="C236" s="254"/>
    </row>
    <row r="239" spans="1:8" x14ac:dyDescent="0.25">
      <c r="H239" s="202"/>
    </row>
    <row r="240" spans="1:8" x14ac:dyDescent="0.25">
      <c r="H240" s="202"/>
    </row>
    <row r="241" spans="8:8" x14ac:dyDescent="0.25">
      <c r="H241" s="202"/>
    </row>
    <row r="242" spans="8:8" x14ac:dyDescent="0.25">
      <c r="H242" s="202"/>
    </row>
    <row r="243" spans="8:8" x14ac:dyDescent="0.25">
      <c r="H243" s="202"/>
    </row>
    <row r="244" spans="8:8" x14ac:dyDescent="0.25">
      <c r="H244" s="202"/>
    </row>
    <row r="245" spans="8:8" x14ac:dyDescent="0.25">
      <c r="H245" s="202"/>
    </row>
    <row r="246" spans="8:8" x14ac:dyDescent="0.25">
      <c r="H246" s="202"/>
    </row>
    <row r="247" spans="8:8" x14ac:dyDescent="0.25">
      <c r="H247" s="202"/>
    </row>
    <row r="248" spans="8:8" x14ac:dyDescent="0.25">
      <c r="H248" s="202"/>
    </row>
    <row r="249" spans="8:8" x14ac:dyDescent="0.25">
      <c r="H249" s="202"/>
    </row>
  </sheetData>
  <pageMargins left="0.70866141732283472" right="0.70866141732283472" top="0.74803149606299213" bottom="0.74803149606299213" header="0.31496062992125984" footer="0.31496062992125984"/>
  <pageSetup paperSize="9" scale="58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ADBAB-0242-485D-BF2D-B907A5C5E280}">
  <sheetPr>
    <pageSetUpPr autoPageBreaks="0" fitToPage="1"/>
  </sheetPr>
  <dimension ref="A1:N249"/>
  <sheetViews>
    <sheetView view="pageBreakPreview" zoomScale="60" zoomScaleNormal="100" workbookViewId="0">
      <selection activeCell="E2" sqref="E2"/>
    </sheetView>
  </sheetViews>
  <sheetFormatPr baseColWidth="10" defaultRowHeight="12.5" x14ac:dyDescent="0.25"/>
  <cols>
    <col min="1" max="1" width="12.7265625" style="127" customWidth="1"/>
    <col min="2" max="6" width="11.453125" style="127"/>
    <col min="7" max="7" width="12.54296875" style="127" customWidth="1"/>
    <col min="8" max="256" width="11.453125" style="127"/>
    <col min="257" max="257" width="12.7265625" style="127" customWidth="1"/>
    <col min="258" max="262" width="11.453125" style="127"/>
    <col min="263" max="263" width="12.54296875" style="127" customWidth="1"/>
    <col min="264" max="512" width="11.453125" style="127"/>
    <col min="513" max="513" width="12.7265625" style="127" customWidth="1"/>
    <col min="514" max="518" width="11.453125" style="127"/>
    <col min="519" max="519" width="12.54296875" style="127" customWidth="1"/>
    <col min="520" max="768" width="11.453125" style="127"/>
    <col min="769" max="769" width="12.7265625" style="127" customWidth="1"/>
    <col min="770" max="774" width="11.453125" style="127"/>
    <col min="775" max="775" width="12.54296875" style="127" customWidth="1"/>
    <col min="776" max="1024" width="11.453125" style="127"/>
    <col min="1025" max="1025" width="12.7265625" style="127" customWidth="1"/>
    <col min="1026" max="1030" width="11.453125" style="127"/>
    <col min="1031" max="1031" width="12.54296875" style="127" customWidth="1"/>
    <col min="1032" max="1280" width="11.453125" style="127"/>
    <col min="1281" max="1281" width="12.7265625" style="127" customWidth="1"/>
    <col min="1282" max="1286" width="11.453125" style="127"/>
    <col min="1287" max="1287" width="12.54296875" style="127" customWidth="1"/>
    <col min="1288" max="1536" width="11.453125" style="127"/>
    <col min="1537" max="1537" width="12.7265625" style="127" customWidth="1"/>
    <col min="1538" max="1542" width="11.453125" style="127"/>
    <col min="1543" max="1543" width="12.54296875" style="127" customWidth="1"/>
    <col min="1544" max="1792" width="11.453125" style="127"/>
    <col min="1793" max="1793" width="12.7265625" style="127" customWidth="1"/>
    <col min="1794" max="1798" width="11.453125" style="127"/>
    <col min="1799" max="1799" width="12.54296875" style="127" customWidth="1"/>
    <col min="1800" max="2048" width="11.453125" style="127"/>
    <col min="2049" max="2049" width="12.7265625" style="127" customWidth="1"/>
    <col min="2050" max="2054" width="11.453125" style="127"/>
    <col min="2055" max="2055" width="12.54296875" style="127" customWidth="1"/>
    <col min="2056" max="2304" width="11.453125" style="127"/>
    <col min="2305" max="2305" width="12.7265625" style="127" customWidth="1"/>
    <col min="2306" max="2310" width="11.453125" style="127"/>
    <col min="2311" max="2311" width="12.54296875" style="127" customWidth="1"/>
    <col min="2312" max="2560" width="11.453125" style="127"/>
    <col min="2561" max="2561" width="12.7265625" style="127" customWidth="1"/>
    <col min="2562" max="2566" width="11.453125" style="127"/>
    <col min="2567" max="2567" width="12.54296875" style="127" customWidth="1"/>
    <col min="2568" max="2816" width="11.453125" style="127"/>
    <col min="2817" max="2817" width="12.7265625" style="127" customWidth="1"/>
    <col min="2818" max="2822" width="11.453125" style="127"/>
    <col min="2823" max="2823" width="12.54296875" style="127" customWidth="1"/>
    <col min="2824" max="3072" width="11.453125" style="127"/>
    <col min="3073" max="3073" width="12.7265625" style="127" customWidth="1"/>
    <col min="3074" max="3078" width="11.453125" style="127"/>
    <col min="3079" max="3079" width="12.54296875" style="127" customWidth="1"/>
    <col min="3080" max="3328" width="11.453125" style="127"/>
    <col min="3329" max="3329" width="12.7265625" style="127" customWidth="1"/>
    <col min="3330" max="3334" width="11.453125" style="127"/>
    <col min="3335" max="3335" width="12.54296875" style="127" customWidth="1"/>
    <col min="3336" max="3584" width="11.453125" style="127"/>
    <col min="3585" max="3585" width="12.7265625" style="127" customWidth="1"/>
    <col min="3586" max="3590" width="11.453125" style="127"/>
    <col min="3591" max="3591" width="12.54296875" style="127" customWidth="1"/>
    <col min="3592" max="3840" width="11.453125" style="127"/>
    <col min="3841" max="3841" width="12.7265625" style="127" customWidth="1"/>
    <col min="3842" max="3846" width="11.453125" style="127"/>
    <col min="3847" max="3847" width="12.54296875" style="127" customWidth="1"/>
    <col min="3848" max="4096" width="11.453125" style="127"/>
    <col min="4097" max="4097" width="12.7265625" style="127" customWidth="1"/>
    <col min="4098" max="4102" width="11.453125" style="127"/>
    <col min="4103" max="4103" width="12.54296875" style="127" customWidth="1"/>
    <col min="4104" max="4352" width="11.453125" style="127"/>
    <col min="4353" max="4353" width="12.7265625" style="127" customWidth="1"/>
    <col min="4354" max="4358" width="11.453125" style="127"/>
    <col min="4359" max="4359" width="12.54296875" style="127" customWidth="1"/>
    <col min="4360" max="4608" width="11.453125" style="127"/>
    <col min="4609" max="4609" width="12.7265625" style="127" customWidth="1"/>
    <col min="4610" max="4614" width="11.453125" style="127"/>
    <col min="4615" max="4615" width="12.54296875" style="127" customWidth="1"/>
    <col min="4616" max="4864" width="11.453125" style="127"/>
    <col min="4865" max="4865" width="12.7265625" style="127" customWidth="1"/>
    <col min="4866" max="4870" width="11.453125" style="127"/>
    <col min="4871" max="4871" width="12.54296875" style="127" customWidth="1"/>
    <col min="4872" max="5120" width="11.453125" style="127"/>
    <col min="5121" max="5121" width="12.7265625" style="127" customWidth="1"/>
    <col min="5122" max="5126" width="11.453125" style="127"/>
    <col min="5127" max="5127" width="12.54296875" style="127" customWidth="1"/>
    <col min="5128" max="5376" width="11.453125" style="127"/>
    <col min="5377" max="5377" width="12.7265625" style="127" customWidth="1"/>
    <col min="5378" max="5382" width="11.453125" style="127"/>
    <col min="5383" max="5383" width="12.54296875" style="127" customWidth="1"/>
    <col min="5384" max="5632" width="11.453125" style="127"/>
    <col min="5633" max="5633" width="12.7265625" style="127" customWidth="1"/>
    <col min="5634" max="5638" width="11.453125" style="127"/>
    <col min="5639" max="5639" width="12.54296875" style="127" customWidth="1"/>
    <col min="5640" max="5888" width="11.453125" style="127"/>
    <col min="5889" max="5889" width="12.7265625" style="127" customWidth="1"/>
    <col min="5890" max="5894" width="11.453125" style="127"/>
    <col min="5895" max="5895" width="12.54296875" style="127" customWidth="1"/>
    <col min="5896" max="6144" width="11.453125" style="127"/>
    <col min="6145" max="6145" width="12.7265625" style="127" customWidth="1"/>
    <col min="6146" max="6150" width="11.453125" style="127"/>
    <col min="6151" max="6151" width="12.54296875" style="127" customWidth="1"/>
    <col min="6152" max="6400" width="11.453125" style="127"/>
    <col min="6401" max="6401" width="12.7265625" style="127" customWidth="1"/>
    <col min="6402" max="6406" width="11.453125" style="127"/>
    <col min="6407" max="6407" width="12.54296875" style="127" customWidth="1"/>
    <col min="6408" max="6656" width="11.453125" style="127"/>
    <col min="6657" max="6657" width="12.7265625" style="127" customWidth="1"/>
    <col min="6658" max="6662" width="11.453125" style="127"/>
    <col min="6663" max="6663" width="12.54296875" style="127" customWidth="1"/>
    <col min="6664" max="6912" width="11.453125" style="127"/>
    <col min="6913" max="6913" width="12.7265625" style="127" customWidth="1"/>
    <col min="6914" max="6918" width="11.453125" style="127"/>
    <col min="6919" max="6919" width="12.54296875" style="127" customWidth="1"/>
    <col min="6920" max="7168" width="11.453125" style="127"/>
    <col min="7169" max="7169" width="12.7265625" style="127" customWidth="1"/>
    <col min="7170" max="7174" width="11.453125" style="127"/>
    <col min="7175" max="7175" width="12.54296875" style="127" customWidth="1"/>
    <col min="7176" max="7424" width="11.453125" style="127"/>
    <col min="7425" max="7425" width="12.7265625" style="127" customWidth="1"/>
    <col min="7426" max="7430" width="11.453125" style="127"/>
    <col min="7431" max="7431" width="12.54296875" style="127" customWidth="1"/>
    <col min="7432" max="7680" width="11.453125" style="127"/>
    <col min="7681" max="7681" width="12.7265625" style="127" customWidth="1"/>
    <col min="7682" max="7686" width="11.453125" style="127"/>
    <col min="7687" max="7687" width="12.54296875" style="127" customWidth="1"/>
    <col min="7688" max="7936" width="11.453125" style="127"/>
    <col min="7937" max="7937" width="12.7265625" style="127" customWidth="1"/>
    <col min="7938" max="7942" width="11.453125" style="127"/>
    <col min="7943" max="7943" width="12.54296875" style="127" customWidth="1"/>
    <col min="7944" max="8192" width="11.453125" style="127"/>
    <col min="8193" max="8193" width="12.7265625" style="127" customWidth="1"/>
    <col min="8194" max="8198" width="11.453125" style="127"/>
    <col min="8199" max="8199" width="12.54296875" style="127" customWidth="1"/>
    <col min="8200" max="8448" width="11.453125" style="127"/>
    <col min="8449" max="8449" width="12.7265625" style="127" customWidth="1"/>
    <col min="8450" max="8454" width="11.453125" style="127"/>
    <col min="8455" max="8455" width="12.54296875" style="127" customWidth="1"/>
    <col min="8456" max="8704" width="11.453125" style="127"/>
    <col min="8705" max="8705" width="12.7265625" style="127" customWidth="1"/>
    <col min="8706" max="8710" width="11.453125" style="127"/>
    <col min="8711" max="8711" width="12.54296875" style="127" customWidth="1"/>
    <col min="8712" max="8960" width="11.453125" style="127"/>
    <col min="8961" max="8961" width="12.7265625" style="127" customWidth="1"/>
    <col min="8962" max="8966" width="11.453125" style="127"/>
    <col min="8967" max="8967" width="12.54296875" style="127" customWidth="1"/>
    <col min="8968" max="9216" width="11.453125" style="127"/>
    <col min="9217" max="9217" width="12.7265625" style="127" customWidth="1"/>
    <col min="9218" max="9222" width="11.453125" style="127"/>
    <col min="9223" max="9223" width="12.54296875" style="127" customWidth="1"/>
    <col min="9224" max="9472" width="11.453125" style="127"/>
    <col min="9473" max="9473" width="12.7265625" style="127" customWidth="1"/>
    <col min="9474" max="9478" width="11.453125" style="127"/>
    <col min="9479" max="9479" width="12.54296875" style="127" customWidth="1"/>
    <col min="9480" max="9728" width="11.453125" style="127"/>
    <col min="9729" max="9729" width="12.7265625" style="127" customWidth="1"/>
    <col min="9730" max="9734" width="11.453125" style="127"/>
    <col min="9735" max="9735" width="12.54296875" style="127" customWidth="1"/>
    <col min="9736" max="9984" width="11.453125" style="127"/>
    <col min="9985" max="9985" width="12.7265625" style="127" customWidth="1"/>
    <col min="9986" max="9990" width="11.453125" style="127"/>
    <col min="9991" max="9991" width="12.54296875" style="127" customWidth="1"/>
    <col min="9992" max="10240" width="11.453125" style="127"/>
    <col min="10241" max="10241" width="12.7265625" style="127" customWidth="1"/>
    <col min="10242" max="10246" width="11.453125" style="127"/>
    <col min="10247" max="10247" width="12.54296875" style="127" customWidth="1"/>
    <col min="10248" max="10496" width="11.453125" style="127"/>
    <col min="10497" max="10497" width="12.7265625" style="127" customWidth="1"/>
    <col min="10498" max="10502" width="11.453125" style="127"/>
    <col min="10503" max="10503" width="12.54296875" style="127" customWidth="1"/>
    <col min="10504" max="10752" width="11.453125" style="127"/>
    <col min="10753" max="10753" width="12.7265625" style="127" customWidth="1"/>
    <col min="10754" max="10758" width="11.453125" style="127"/>
    <col min="10759" max="10759" width="12.54296875" style="127" customWidth="1"/>
    <col min="10760" max="11008" width="11.453125" style="127"/>
    <col min="11009" max="11009" width="12.7265625" style="127" customWidth="1"/>
    <col min="11010" max="11014" width="11.453125" style="127"/>
    <col min="11015" max="11015" width="12.54296875" style="127" customWidth="1"/>
    <col min="11016" max="11264" width="11.453125" style="127"/>
    <col min="11265" max="11265" width="12.7265625" style="127" customWidth="1"/>
    <col min="11266" max="11270" width="11.453125" style="127"/>
    <col min="11271" max="11271" width="12.54296875" style="127" customWidth="1"/>
    <col min="11272" max="11520" width="11.453125" style="127"/>
    <col min="11521" max="11521" width="12.7265625" style="127" customWidth="1"/>
    <col min="11522" max="11526" width="11.453125" style="127"/>
    <col min="11527" max="11527" width="12.54296875" style="127" customWidth="1"/>
    <col min="11528" max="11776" width="11.453125" style="127"/>
    <col min="11777" max="11777" width="12.7265625" style="127" customWidth="1"/>
    <col min="11778" max="11782" width="11.453125" style="127"/>
    <col min="11783" max="11783" width="12.54296875" style="127" customWidth="1"/>
    <col min="11784" max="12032" width="11.453125" style="127"/>
    <col min="12033" max="12033" width="12.7265625" style="127" customWidth="1"/>
    <col min="12034" max="12038" width="11.453125" style="127"/>
    <col min="12039" max="12039" width="12.54296875" style="127" customWidth="1"/>
    <col min="12040" max="12288" width="11.453125" style="127"/>
    <col min="12289" max="12289" width="12.7265625" style="127" customWidth="1"/>
    <col min="12290" max="12294" width="11.453125" style="127"/>
    <col min="12295" max="12295" width="12.54296875" style="127" customWidth="1"/>
    <col min="12296" max="12544" width="11.453125" style="127"/>
    <col min="12545" max="12545" width="12.7265625" style="127" customWidth="1"/>
    <col min="12546" max="12550" width="11.453125" style="127"/>
    <col min="12551" max="12551" width="12.54296875" style="127" customWidth="1"/>
    <col min="12552" max="12800" width="11.453125" style="127"/>
    <col min="12801" max="12801" width="12.7265625" style="127" customWidth="1"/>
    <col min="12802" max="12806" width="11.453125" style="127"/>
    <col min="12807" max="12807" width="12.54296875" style="127" customWidth="1"/>
    <col min="12808" max="13056" width="11.453125" style="127"/>
    <col min="13057" max="13057" width="12.7265625" style="127" customWidth="1"/>
    <col min="13058" max="13062" width="11.453125" style="127"/>
    <col min="13063" max="13063" width="12.54296875" style="127" customWidth="1"/>
    <col min="13064" max="13312" width="11.453125" style="127"/>
    <col min="13313" max="13313" width="12.7265625" style="127" customWidth="1"/>
    <col min="13314" max="13318" width="11.453125" style="127"/>
    <col min="13319" max="13319" width="12.54296875" style="127" customWidth="1"/>
    <col min="13320" max="13568" width="11.453125" style="127"/>
    <col min="13569" max="13569" width="12.7265625" style="127" customWidth="1"/>
    <col min="13570" max="13574" width="11.453125" style="127"/>
    <col min="13575" max="13575" width="12.54296875" style="127" customWidth="1"/>
    <col min="13576" max="13824" width="11.453125" style="127"/>
    <col min="13825" max="13825" width="12.7265625" style="127" customWidth="1"/>
    <col min="13826" max="13830" width="11.453125" style="127"/>
    <col min="13831" max="13831" width="12.54296875" style="127" customWidth="1"/>
    <col min="13832" max="14080" width="11.453125" style="127"/>
    <col min="14081" max="14081" width="12.7265625" style="127" customWidth="1"/>
    <col min="14082" max="14086" width="11.453125" style="127"/>
    <col min="14087" max="14087" width="12.54296875" style="127" customWidth="1"/>
    <col min="14088" max="14336" width="11.453125" style="127"/>
    <col min="14337" max="14337" width="12.7265625" style="127" customWidth="1"/>
    <col min="14338" max="14342" width="11.453125" style="127"/>
    <col min="14343" max="14343" width="12.54296875" style="127" customWidth="1"/>
    <col min="14344" max="14592" width="11.453125" style="127"/>
    <col min="14593" max="14593" width="12.7265625" style="127" customWidth="1"/>
    <col min="14594" max="14598" width="11.453125" style="127"/>
    <col min="14599" max="14599" width="12.54296875" style="127" customWidth="1"/>
    <col min="14600" max="14848" width="11.453125" style="127"/>
    <col min="14849" max="14849" width="12.7265625" style="127" customWidth="1"/>
    <col min="14850" max="14854" width="11.453125" style="127"/>
    <col min="14855" max="14855" width="12.54296875" style="127" customWidth="1"/>
    <col min="14856" max="15104" width="11.453125" style="127"/>
    <col min="15105" max="15105" width="12.7265625" style="127" customWidth="1"/>
    <col min="15106" max="15110" width="11.453125" style="127"/>
    <col min="15111" max="15111" width="12.54296875" style="127" customWidth="1"/>
    <col min="15112" max="15360" width="11.453125" style="127"/>
    <col min="15361" max="15361" width="12.7265625" style="127" customWidth="1"/>
    <col min="15362" max="15366" width="11.453125" style="127"/>
    <col min="15367" max="15367" width="12.54296875" style="127" customWidth="1"/>
    <col min="15368" max="15616" width="11.453125" style="127"/>
    <col min="15617" max="15617" width="12.7265625" style="127" customWidth="1"/>
    <col min="15618" max="15622" width="11.453125" style="127"/>
    <col min="15623" max="15623" width="12.54296875" style="127" customWidth="1"/>
    <col min="15624" max="15872" width="11.453125" style="127"/>
    <col min="15873" max="15873" width="12.7265625" style="127" customWidth="1"/>
    <col min="15874" max="15878" width="11.453125" style="127"/>
    <col min="15879" max="15879" width="12.54296875" style="127" customWidth="1"/>
    <col min="15880" max="16128" width="11.453125" style="127"/>
    <col min="16129" max="16129" width="12.7265625" style="127" customWidth="1"/>
    <col min="16130" max="16134" width="11.453125" style="127"/>
    <col min="16135" max="16135" width="12.54296875" style="127" customWidth="1"/>
    <col min="16136" max="16384" width="11.453125" style="127"/>
  </cols>
  <sheetData>
    <row r="1" spans="1:12" ht="23" x14ac:dyDescent="0.5">
      <c r="E1" s="164" t="s">
        <v>109</v>
      </c>
      <c r="F1" s="165"/>
      <c r="G1" s="166"/>
    </row>
    <row r="2" spans="1:12" ht="23" x14ac:dyDescent="0.5">
      <c r="E2" s="165"/>
      <c r="F2" s="165"/>
      <c r="G2" s="166"/>
      <c r="H2" s="167"/>
      <c r="I2" s="168" t="s">
        <v>92</v>
      </c>
      <c r="J2" s="168" t="s">
        <v>93</v>
      </c>
    </row>
    <row r="3" spans="1:12" ht="13.5" thickBot="1" x14ac:dyDescent="0.35">
      <c r="H3" s="169"/>
      <c r="I3" s="169"/>
      <c r="J3" s="169"/>
      <c r="K3" s="169"/>
    </row>
    <row r="4" spans="1:12" ht="14" thickTop="1" thickBot="1" x14ac:dyDescent="0.35">
      <c r="A4" s="170" t="s">
        <v>2</v>
      </c>
      <c r="B4" s="171" t="s">
        <v>20</v>
      </c>
      <c r="C4" s="171" t="s">
        <v>21</v>
      </c>
      <c r="D4" s="171" t="s">
        <v>94</v>
      </c>
      <c r="E4" s="172" t="s">
        <v>95</v>
      </c>
      <c r="F4" s="169"/>
      <c r="G4" s="170" t="s">
        <v>4</v>
      </c>
      <c r="H4" s="173" t="s">
        <v>20</v>
      </c>
      <c r="I4" s="173" t="s">
        <v>21</v>
      </c>
      <c r="J4" s="173" t="s">
        <v>94</v>
      </c>
      <c r="K4" s="174" t="s">
        <v>95</v>
      </c>
    </row>
    <row r="5" spans="1:12" ht="13" x14ac:dyDescent="0.3">
      <c r="A5" s="225">
        <v>1</v>
      </c>
      <c r="B5" s="176"/>
      <c r="C5" s="176"/>
      <c r="D5" s="176"/>
      <c r="E5" s="177"/>
      <c r="F5" s="178"/>
      <c r="G5" s="179">
        <v>1</v>
      </c>
      <c r="H5" s="180">
        <v>38</v>
      </c>
      <c r="I5" s="180">
        <v>992</v>
      </c>
      <c r="J5" s="180">
        <v>12</v>
      </c>
      <c r="K5" s="181">
        <v>4</v>
      </c>
    </row>
    <row r="6" spans="1:12" ht="13" x14ac:dyDescent="0.3">
      <c r="A6" s="193">
        <v>2</v>
      </c>
      <c r="B6" s="183"/>
      <c r="C6" s="183"/>
      <c r="D6" s="183"/>
      <c r="E6" s="184"/>
      <c r="G6" s="185">
        <v>2</v>
      </c>
      <c r="H6" s="186">
        <v>55</v>
      </c>
      <c r="I6" s="186">
        <v>1300</v>
      </c>
      <c r="J6" s="186">
        <v>39</v>
      </c>
      <c r="K6" s="187">
        <v>4</v>
      </c>
    </row>
    <row r="7" spans="1:12" ht="13" x14ac:dyDescent="0.3">
      <c r="A7" s="193">
        <v>3</v>
      </c>
      <c r="B7" s="188">
        <v>20</v>
      </c>
      <c r="C7" s="188">
        <v>438</v>
      </c>
      <c r="D7" s="188">
        <v>0</v>
      </c>
      <c r="E7" s="189">
        <v>0</v>
      </c>
      <c r="G7" s="182">
        <v>3</v>
      </c>
      <c r="H7" s="195"/>
      <c r="I7" s="195"/>
      <c r="J7" s="195"/>
      <c r="K7" s="196"/>
      <c r="L7" s="190"/>
    </row>
    <row r="8" spans="1:12" ht="13" x14ac:dyDescent="0.3">
      <c r="A8" s="193">
        <v>4</v>
      </c>
      <c r="B8" s="191">
        <v>18</v>
      </c>
      <c r="C8" s="191">
        <v>395</v>
      </c>
      <c r="D8" s="191">
        <v>49</v>
      </c>
      <c r="E8" s="192">
        <v>4</v>
      </c>
      <c r="G8" s="182">
        <v>4</v>
      </c>
      <c r="H8" s="194"/>
      <c r="I8" s="195"/>
      <c r="J8" s="195"/>
      <c r="K8" s="196"/>
    </row>
    <row r="9" spans="1:12" ht="13" x14ac:dyDescent="0.3">
      <c r="A9" s="193">
        <v>5</v>
      </c>
      <c r="B9" s="200">
        <v>16</v>
      </c>
      <c r="C9" s="186">
        <v>373</v>
      </c>
      <c r="D9" s="186">
        <v>22</v>
      </c>
      <c r="E9" s="187">
        <v>4</v>
      </c>
      <c r="G9" s="185">
        <v>5</v>
      </c>
      <c r="H9" s="204">
        <v>63</v>
      </c>
      <c r="I9" s="186">
        <v>1617</v>
      </c>
      <c r="J9" s="186">
        <v>23</v>
      </c>
      <c r="K9" s="187">
        <v>2</v>
      </c>
    </row>
    <row r="10" spans="1:12" ht="13" x14ac:dyDescent="0.3">
      <c r="A10" s="193">
        <v>6</v>
      </c>
      <c r="B10" s="195"/>
      <c r="C10" s="195"/>
      <c r="D10" s="195"/>
      <c r="E10" s="196"/>
      <c r="G10" s="185">
        <v>6</v>
      </c>
      <c r="H10" s="186">
        <v>49</v>
      </c>
      <c r="I10" s="186">
        <v>1289</v>
      </c>
      <c r="J10" s="186">
        <v>34</v>
      </c>
      <c r="K10" s="187">
        <v>4</v>
      </c>
    </row>
    <row r="11" spans="1:12" ht="13" x14ac:dyDescent="0.3">
      <c r="A11" s="193">
        <v>7</v>
      </c>
      <c r="B11" s="197"/>
      <c r="C11" s="198"/>
      <c r="D11" s="198"/>
      <c r="E11" s="199"/>
      <c r="G11" s="185">
        <v>7</v>
      </c>
      <c r="H11" s="186">
        <v>48</v>
      </c>
      <c r="I11" s="186">
        <v>1225</v>
      </c>
      <c r="J11" s="186">
        <v>14</v>
      </c>
      <c r="K11" s="187">
        <v>5</v>
      </c>
    </row>
    <row r="12" spans="1:12" ht="13" x14ac:dyDescent="0.3">
      <c r="A12" s="185">
        <v>8</v>
      </c>
      <c r="B12" s="186">
        <v>49</v>
      </c>
      <c r="C12" s="186">
        <v>1198</v>
      </c>
      <c r="D12" s="186">
        <v>10</v>
      </c>
      <c r="E12" s="187">
        <v>5</v>
      </c>
      <c r="G12" s="185">
        <v>8</v>
      </c>
      <c r="H12" s="186">
        <v>58</v>
      </c>
      <c r="I12" s="186">
        <v>1408</v>
      </c>
      <c r="J12" s="186">
        <v>62</v>
      </c>
      <c r="K12" s="187">
        <v>6</v>
      </c>
    </row>
    <row r="13" spans="1:12" ht="13" x14ac:dyDescent="0.3">
      <c r="A13" s="185">
        <v>9</v>
      </c>
      <c r="B13" s="186">
        <v>30</v>
      </c>
      <c r="C13" s="186">
        <v>809</v>
      </c>
      <c r="D13" s="186">
        <v>24</v>
      </c>
      <c r="E13" s="187">
        <v>9</v>
      </c>
      <c r="G13" s="185">
        <v>9</v>
      </c>
      <c r="H13" s="186">
        <v>45</v>
      </c>
      <c r="I13" s="186">
        <v>1128</v>
      </c>
      <c r="J13" s="186">
        <v>29</v>
      </c>
      <c r="K13" s="187">
        <v>2</v>
      </c>
    </row>
    <row r="14" spans="1:12" ht="13" x14ac:dyDescent="0.3">
      <c r="A14" s="185">
        <v>10</v>
      </c>
      <c r="B14" s="186">
        <v>28</v>
      </c>
      <c r="C14" s="186">
        <v>698</v>
      </c>
      <c r="D14" s="186">
        <v>38</v>
      </c>
      <c r="E14" s="187">
        <v>3</v>
      </c>
      <c r="G14" s="182">
        <v>10</v>
      </c>
      <c r="H14" s="194"/>
      <c r="I14" s="195"/>
      <c r="J14" s="195"/>
      <c r="K14" s="196"/>
    </row>
    <row r="15" spans="1:12" ht="13" x14ac:dyDescent="0.3">
      <c r="A15" s="185">
        <v>11</v>
      </c>
      <c r="B15" s="186">
        <v>50</v>
      </c>
      <c r="C15" s="186">
        <v>1170</v>
      </c>
      <c r="D15" s="186">
        <v>70</v>
      </c>
      <c r="E15" s="187">
        <v>7</v>
      </c>
      <c r="G15" s="182">
        <v>11</v>
      </c>
      <c r="H15" s="195"/>
      <c r="I15" s="195"/>
      <c r="J15" s="195"/>
      <c r="K15" s="196"/>
    </row>
    <row r="16" spans="1:12" ht="13" x14ac:dyDescent="0.3">
      <c r="A16" s="185">
        <v>12</v>
      </c>
      <c r="B16" s="186">
        <v>35</v>
      </c>
      <c r="C16" s="186">
        <v>847</v>
      </c>
      <c r="D16" s="186">
        <v>86</v>
      </c>
      <c r="E16" s="187">
        <v>0</v>
      </c>
      <c r="F16" s="127" t="s">
        <v>104</v>
      </c>
      <c r="G16" s="185">
        <v>12</v>
      </c>
      <c r="H16" s="186">
        <v>51</v>
      </c>
      <c r="I16" s="186">
        <v>1332</v>
      </c>
      <c r="J16" s="186">
        <v>17</v>
      </c>
      <c r="K16" s="187">
        <v>4</v>
      </c>
    </row>
    <row r="17" spans="1:13" ht="13" x14ac:dyDescent="0.3">
      <c r="A17" s="182">
        <v>13</v>
      </c>
      <c r="B17" s="195"/>
      <c r="C17" s="195"/>
      <c r="D17" s="195"/>
      <c r="E17" s="196"/>
      <c r="G17" s="185">
        <v>13</v>
      </c>
      <c r="H17" s="186">
        <v>45</v>
      </c>
      <c r="I17" s="186">
        <v>1114</v>
      </c>
      <c r="J17" s="186">
        <v>31</v>
      </c>
      <c r="K17" s="187">
        <v>6</v>
      </c>
    </row>
    <row r="18" spans="1:13" ht="13" x14ac:dyDescent="0.3">
      <c r="A18" s="182">
        <v>14</v>
      </c>
      <c r="B18" s="195"/>
      <c r="C18" s="195"/>
      <c r="D18" s="195"/>
      <c r="E18" s="196"/>
      <c r="G18" s="185">
        <v>14</v>
      </c>
      <c r="H18" s="186">
        <v>59</v>
      </c>
      <c r="I18" s="186">
        <v>1422</v>
      </c>
      <c r="J18" s="186">
        <v>63</v>
      </c>
      <c r="K18" s="187">
        <v>6</v>
      </c>
    </row>
    <row r="19" spans="1:13" ht="13" x14ac:dyDescent="0.3">
      <c r="A19" s="185">
        <v>15</v>
      </c>
      <c r="B19" s="186">
        <v>47</v>
      </c>
      <c r="C19" s="186">
        <v>1170</v>
      </c>
      <c r="D19" s="186">
        <v>26</v>
      </c>
      <c r="E19" s="187">
        <v>4</v>
      </c>
      <c r="G19" s="185">
        <v>15</v>
      </c>
      <c r="H19" s="186">
        <v>54</v>
      </c>
      <c r="I19" s="186">
        <v>1362</v>
      </c>
      <c r="J19" s="186">
        <v>39</v>
      </c>
      <c r="K19" s="187">
        <v>6</v>
      </c>
    </row>
    <row r="20" spans="1:13" ht="13" x14ac:dyDescent="0.3">
      <c r="A20" s="185">
        <v>16</v>
      </c>
      <c r="B20" s="186">
        <v>48</v>
      </c>
      <c r="C20" s="186">
        <v>1233</v>
      </c>
      <c r="D20" s="186">
        <v>42</v>
      </c>
      <c r="E20" s="187">
        <v>8</v>
      </c>
      <c r="G20" s="185">
        <v>16</v>
      </c>
      <c r="H20" s="186">
        <v>43</v>
      </c>
      <c r="I20" s="186">
        <v>1131</v>
      </c>
      <c r="J20" s="186">
        <v>14</v>
      </c>
      <c r="K20" s="187">
        <v>2</v>
      </c>
      <c r="L20" s="201"/>
      <c r="M20" s="202" t="s">
        <v>96</v>
      </c>
    </row>
    <row r="21" spans="1:13" ht="13" x14ac:dyDescent="0.3">
      <c r="A21" s="185">
        <v>17</v>
      </c>
      <c r="B21" s="186">
        <v>35</v>
      </c>
      <c r="C21" s="186">
        <v>866</v>
      </c>
      <c r="D21" s="186">
        <v>15</v>
      </c>
      <c r="E21" s="187">
        <v>1</v>
      </c>
      <c r="G21" s="193">
        <v>17</v>
      </c>
      <c r="H21" s="195"/>
      <c r="I21" s="195"/>
      <c r="J21" s="195"/>
      <c r="K21" s="196"/>
    </row>
    <row r="22" spans="1:13" ht="13" x14ac:dyDescent="0.3">
      <c r="A22" s="185">
        <v>18</v>
      </c>
      <c r="B22" s="186">
        <v>43</v>
      </c>
      <c r="C22" s="186">
        <v>1045</v>
      </c>
      <c r="D22" s="186">
        <v>59</v>
      </c>
      <c r="E22" s="187">
        <v>4</v>
      </c>
      <c r="G22" s="193">
        <v>18</v>
      </c>
      <c r="H22" s="195"/>
      <c r="I22" s="195"/>
      <c r="J22" s="195"/>
      <c r="K22" s="196"/>
      <c r="L22" s="203"/>
      <c r="M22" s="202" t="s">
        <v>97</v>
      </c>
    </row>
    <row r="23" spans="1:13" ht="13" x14ac:dyDescent="0.3">
      <c r="A23" s="185">
        <v>19</v>
      </c>
      <c r="B23" s="186">
        <v>47</v>
      </c>
      <c r="C23" s="186">
        <v>1221</v>
      </c>
      <c r="D23" s="186">
        <v>38</v>
      </c>
      <c r="E23" s="187">
        <v>5</v>
      </c>
      <c r="G23" s="193">
        <v>19</v>
      </c>
      <c r="H23" s="186">
        <v>53</v>
      </c>
      <c r="I23" s="186">
        <v>1412</v>
      </c>
      <c r="J23" s="186">
        <v>24</v>
      </c>
      <c r="K23" s="187">
        <v>3</v>
      </c>
    </row>
    <row r="24" spans="1:13" ht="13" x14ac:dyDescent="0.3">
      <c r="A24" s="182">
        <v>20</v>
      </c>
      <c r="B24" s="195"/>
      <c r="C24" s="195"/>
      <c r="D24" s="195"/>
      <c r="E24" s="196"/>
      <c r="G24" s="193">
        <v>20</v>
      </c>
      <c r="H24" s="186">
        <v>50</v>
      </c>
      <c r="I24" s="186">
        <v>1229</v>
      </c>
      <c r="J24" s="186">
        <v>87</v>
      </c>
      <c r="K24" s="187">
        <v>1</v>
      </c>
    </row>
    <row r="25" spans="1:13" ht="13" x14ac:dyDescent="0.3">
      <c r="A25" s="182">
        <v>21</v>
      </c>
      <c r="B25" s="195"/>
      <c r="C25" s="195"/>
      <c r="D25" s="195"/>
      <c r="E25" s="196"/>
      <c r="G25" s="193">
        <v>21</v>
      </c>
      <c r="H25" s="186">
        <v>34</v>
      </c>
      <c r="I25" s="186">
        <v>897</v>
      </c>
      <c r="J25" s="186">
        <v>30</v>
      </c>
      <c r="K25" s="187">
        <v>6</v>
      </c>
    </row>
    <row r="26" spans="1:13" ht="13" x14ac:dyDescent="0.3">
      <c r="A26" s="185">
        <v>22</v>
      </c>
      <c r="B26" s="186">
        <v>53</v>
      </c>
      <c r="C26" s="186">
        <v>1265</v>
      </c>
      <c r="D26" s="186">
        <v>55</v>
      </c>
      <c r="E26" s="187">
        <v>0</v>
      </c>
      <c r="G26" s="193">
        <v>22</v>
      </c>
      <c r="H26" s="186">
        <v>37</v>
      </c>
      <c r="I26" s="186">
        <v>917</v>
      </c>
      <c r="J26" s="186">
        <v>44</v>
      </c>
      <c r="K26" s="187">
        <v>1</v>
      </c>
    </row>
    <row r="27" spans="1:13" ht="13" x14ac:dyDescent="0.3">
      <c r="A27" s="185">
        <v>23</v>
      </c>
      <c r="B27" s="186">
        <v>53</v>
      </c>
      <c r="C27" s="186">
        <v>1343</v>
      </c>
      <c r="D27" s="186">
        <v>34</v>
      </c>
      <c r="E27" s="187">
        <v>6</v>
      </c>
      <c r="F27" s="205"/>
      <c r="G27" s="193">
        <v>23</v>
      </c>
      <c r="H27" s="186">
        <v>43</v>
      </c>
      <c r="I27" s="186">
        <v>1036</v>
      </c>
      <c r="J27" s="186">
        <v>47</v>
      </c>
      <c r="K27" s="187">
        <v>2</v>
      </c>
    </row>
    <row r="28" spans="1:13" ht="13" x14ac:dyDescent="0.3">
      <c r="A28" s="185">
        <v>24</v>
      </c>
      <c r="B28" s="186">
        <v>59</v>
      </c>
      <c r="C28" s="186">
        <v>1359</v>
      </c>
      <c r="D28" s="186">
        <v>51</v>
      </c>
      <c r="E28" s="187">
        <v>5</v>
      </c>
      <c r="F28" s="205"/>
      <c r="G28" s="193">
        <v>24</v>
      </c>
      <c r="H28" s="195"/>
      <c r="I28" s="195"/>
      <c r="J28" s="195"/>
      <c r="K28" s="196"/>
    </row>
    <row r="29" spans="1:13" ht="13" x14ac:dyDescent="0.3">
      <c r="A29" s="185">
        <v>25</v>
      </c>
      <c r="B29" s="204">
        <v>63</v>
      </c>
      <c r="C29" s="186">
        <v>1584</v>
      </c>
      <c r="D29" s="186">
        <v>59</v>
      </c>
      <c r="E29" s="187">
        <v>5</v>
      </c>
      <c r="F29" s="205"/>
      <c r="G29" s="193">
        <v>25</v>
      </c>
      <c r="H29" s="195"/>
      <c r="I29" s="195"/>
      <c r="J29" s="195"/>
      <c r="K29" s="196"/>
    </row>
    <row r="30" spans="1:13" ht="13" x14ac:dyDescent="0.3">
      <c r="A30" s="185">
        <v>26</v>
      </c>
      <c r="B30" s="186">
        <v>40</v>
      </c>
      <c r="C30" s="186">
        <v>1071</v>
      </c>
      <c r="D30" s="186">
        <v>68</v>
      </c>
      <c r="E30" s="187">
        <v>6</v>
      </c>
      <c r="F30" s="205"/>
      <c r="G30" s="193">
        <v>26</v>
      </c>
      <c r="H30" s="186">
        <v>40</v>
      </c>
      <c r="I30" s="186">
        <v>1087</v>
      </c>
      <c r="J30" s="186">
        <v>35</v>
      </c>
      <c r="K30" s="187">
        <v>6</v>
      </c>
    </row>
    <row r="31" spans="1:13" ht="13" x14ac:dyDescent="0.3">
      <c r="A31" s="182">
        <v>27</v>
      </c>
      <c r="B31" s="195"/>
      <c r="C31" s="195"/>
      <c r="D31" s="195"/>
      <c r="E31" s="196"/>
      <c r="F31" s="205"/>
      <c r="G31" s="193">
        <v>27</v>
      </c>
      <c r="H31" s="186">
        <v>37</v>
      </c>
      <c r="I31" s="186">
        <v>951</v>
      </c>
      <c r="J31" s="186">
        <v>45</v>
      </c>
      <c r="K31" s="187">
        <v>2</v>
      </c>
    </row>
    <row r="32" spans="1:13" ht="13" x14ac:dyDescent="0.3">
      <c r="A32" s="182">
        <v>28</v>
      </c>
      <c r="B32" s="195"/>
      <c r="C32" s="195"/>
      <c r="D32" s="195"/>
      <c r="E32" s="196"/>
      <c r="F32" s="205"/>
      <c r="G32" s="193">
        <v>28</v>
      </c>
      <c r="H32" s="200">
        <v>27</v>
      </c>
      <c r="I32" s="186">
        <v>779</v>
      </c>
      <c r="J32" s="186">
        <v>20</v>
      </c>
      <c r="K32" s="187">
        <v>5</v>
      </c>
    </row>
    <row r="33" spans="1:14" ht="13" x14ac:dyDescent="0.3">
      <c r="A33" s="255">
        <v>29</v>
      </c>
      <c r="B33" s="186">
        <v>56</v>
      </c>
      <c r="C33" s="186">
        <v>1495</v>
      </c>
      <c r="D33" s="186">
        <v>58</v>
      </c>
      <c r="E33" s="187">
        <v>6</v>
      </c>
      <c r="F33" s="205"/>
      <c r="G33" s="193">
        <v>29</v>
      </c>
      <c r="H33" s="186">
        <v>40</v>
      </c>
      <c r="I33" s="186">
        <v>1012</v>
      </c>
      <c r="J33" s="186">
        <v>42</v>
      </c>
      <c r="K33" s="187">
        <v>3</v>
      </c>
    </row>
    <row r="34" spans="1:14" ht="13" x14ac:dyDescent="0.3">
      <c r="A34" s="185">
        <v>30</v>
      </c>
      <c r="B34" s="186">
        <v>50</v>
      </c>
      <c r="C34" s="186">
        <v>1204</v>
      </c>
      <c r="D34" s="186">
        <v>54</v>
      </c>
      <c r="E34" s="187">
        <v>5</v>
      </c>
      <c r="F34" s="205"/>
      <c r="G34" s="193">
        <v>30</v>
      </c>
      <c r="H34" s="195"/>
      <c r="I34" s="195"/>
      <c r="J34" s="195"/>
      <c r="K34" s="196"/>
    </row>
    <row r="35" spans="1:14" ht="13.5" thickBot="1" x14ac:dyDescent="0.35">
      <c r="A35" s="207">
        <v>31</v>
      </c>
      <c r="B35" s="186">
        <v>50</v>
      </c>
      <c r="C35" s="186">
        <v>1262</v>
      </c>
      <c r="D35" s="186">
        <v>75</v>
      </c>
      <c r="E35" s="187">
        <v>1</v>
      </c>
      <c r="F35" s="205"/>
      <c r="G35" s="229">
        <v>31</v>
      </c>
      <c r="H35" s="195"/>
      <c r="I35" s="195"/>
      <c r="J35" s="195"/>
      <c r="K35" s="196"/>
    </row>
    <row r="36" spans="1:14" ht="14" thickTop="1" thickBot="1" x14ac:dyDescent="0.35">
      <c r="A36" s="168"/>
      <c r="B36" s="209">
        <f>SUM(B5:B35)</f>
        <v>890</v>
      </c>
      <c r="C36" s="210">
        <f>SUM(C5:C35)</f>
        <v>22046</v>
      </c>
      <c r="D36" s="210">
        <f>SUM(D5:D35)</f>
        <v>933</v>
      </c>
      <c r="E36" s="210">
        <f>SUM(E5:E35)</f>
        <v>88</v>
      </c>
      <c r="F36" s="205"/>
      <c r="G36" s="211"/>
      <c r="H36" s="212">
        <f>SUM(H5:H35)</f>
        <v>969</v>
      </c>
      <c r="I36" s="210">
        <f>SUM(I5:I35)</f>
        <v>24640</v>
      </c>
      <c r="J36" s="210">
        <f>SUM(J5:J35)</f>
        <v>751</v>
      </c>
      <c r="K36" s="210">
        <f>SUM(K5:K35)</f>
        <v>80</v>
      </c>
    </row>
    <row r="37" spans="1:14" ht="13.5" thickTop="1" x14ac:dyDescent="0.3">
      <c r="A37" s="168"/>
      <c r="F37" s="205"/>
      <c r="G37" s="211"/>
    </row>
    <row r="38" spans="1:14" ht="13" x14ac:dyDescent="0.3">
      <c r="A38" s="168"/>
      <c r="F38" s="205"/>
      <c r="G38" s="211"/>
    </row>
    <row r="39" spans="1:14" ht="13.5" thickBot="1" x14ac:dyDescent="0.35">
      <c r="A39" s="168"/>
      <c r="F39" s="205"/>
      <c r="G39" s="211"/>
    </row>
    <row r="40" spans="1:14" ht="14" thickTop="1" thickBot="1" x14ac:dyDescent="0.35">
      <c r="A40" s="170" t="s">
        <v>5</v>
      </c>
      <c r="B40" s="171" t="s">
        <v>20</v>
      </c>
      <c r="C40" s="171" t="s">
        <v>21</v>
      </c>
      <c r="D40" s="171" t="s">
        <v>94</v>
      </c>
      <c r="E40" s="172" t="s">
        <v>95</v>
      </c>
      <c r="F40" s="178"/>
      <c r="G40" s="170" t="s">
        <v>6</v>
      </c>
      <c r="H40" s="171" t="s">
        <v>20</v>
      </c>
      <c r="I40" s="171" t="s">
        <v>21</v>
      </c>
      <c r="J40" s="171" t="s">
        <v>94</v>
      </c>
      <c r="K40" s="172" t="s">
        <v>95</v>
      </c>
      <c r="N40" s="168"/>
    </row>
    <row r="41" spans="1:14" ht="13" x14ac:dyDescent="0.3">
      <c r="A41" s="225">
        <v>1</v>
      </c>
      <c r="B41" s="228">
        <v>37</v>
      </c>
      <c r="C41" s="213">
        <v>946</v>
      </c>
      <c r="D41" s="213">
        <v>10</v>
      </c>
      <c r="E41" s="214">
        <v>3</v>
      </c>
      <c r="G41" s="215">
        <v>1</v>
      </c>
      <c r="H41" s="198"/>
      <c r="I41" s="198"/>
      <c r="J41" s="198"/>
      <c r="K41" s="199"/>
      <c r="N41" s="168"/>
    </row>
    <row r="42" spans="1:14" ht="13" x14ac:dyDescent="0.3">
      <c r="A42" s="193">
        <v>2</v>
      </c>
      <c r="B42" s="195"/>
      <c r="C42" s="256"/>
      <c r="D42" s="256"/>
      <c r="E42" s="196"/>
      <c r="G42" s="221">
        <v>2</v>
      </c>
      <c r="H42" s="186">
        <v>60</v>
      </c>
      <c r="I42" s="226">
        <v>1523</v>
      </c>
      <c r="J42" s="226">
        <v>48</v>
      </c>
      <c r="K42" s="227">
        <v>2</v>
      </c>
      <c r="L42" s="220"/>
      <c r="N42" s="168"/>
    </row>
    <row r="43" spans="1:14" ht="13" x14ac:dyDescent="0.3">
      <c r="A43" s="193">
        <v>3</v>
      </c>
      <c r="B43" s="195"/>
      <c r="C43" s="195"/>
      <c r="D43" s="195"/>
      <c r="E43" s="196"/>
      <c r="G43" s="221">
        <v>3</v>
      </c>
      <c r="H43" s="186">
        <v>43</v>
      </c>
      <c r="I43" s="186">
        <v>1077</v>
      </c>
      <c r="J43" s="186">
        <v>40</v>
      </c>
      <c r="K43" s="187">
        <v>3</v>
      </c>
      <c r="N43" s="168"/>
    </row>
    <row r="44" spans="1:14" ht="13" x14ac:dyDescent="0.3">
      <c r="A44" s="185">
        <v>4</v>
      </c>
      <c r="B44" s="186">
        <v>54</v>
      </c>
      <c r="C44" s="186">
        <v>1433</v>
      </c>
      <c r="D44" s="186">
        <v>44</v>
      </c>
      <c r="E44" s="187">
        <v>1</v>
      </c>
      <c r="G44" s="221">
        <v>4</v>
      </c>
      <c r="H44" s="186">
        <v>57</v>
      </c>
      <c r="I44" s="186">
        <v>1342</v>
      </c>
      <c r="J44" s="186">
        <v>47</v>
      </c>
      <c r="K44" s="187">
        <v>5</v>
      </c>
      <c r="N44" s="168"/>
    </row>
    <row r="45" spans="1:14" ht="13" x14ac:dyDescent="0.3">
      <c r="A45" s="185">
        <v>5</v>
      </c>
      <c r="B45" s="186">
        <v>57</v>
      </c>
      <c r="C45" s="186">
        <v>1484</v>
      </c>
      <c r="D45" s="186">
        <v>40</v>
      </c>
      <c r="E45" s="187">
        <v>4</v>
      </c>
      <c r="G45" s="221">
        <v>5</v>
      </c>
      <c r="H45" s="186">
        <v>79</v>
      </c>
      <c r="I45" s="186">
        <v>2007</v>
      </c>
      <c r="J45" s="186">
        <v>99</v>
      </c>
      <c r="K45" s="187">
        <v>0</v>
      </c>
      <c r="N45" s="168"/>
    </row>
    <row r="46" spans="1:14" ht="13" x14ac:dyDescent="0.3">
      <c r="A46" s="185">
        <v>6</v>
      </c>
      <c r="B46" s="186">
        <v>57</v>
      </c>
      <c r="C46" s="186">
        <v>1473</v>
      </c>
      <c r="D46" s="186">
        <v>77</v>
      </c>
      <c r="E46" s="187">
        <v>3</v>
      </c>
      <c r="G46" s="217">
        <v>6</v>
      </c>
      <c r="H46" s="195"/>
      <c r="I46" s="195"/>
      <c r="J46" s="195"/>
      <c r="K46" s="196"/>
      <c r="N46" s="168"/>
    </row>
    <row r="47" spans="1:14" ht="13" x14ac:dyDescent="0.3">
      <c r="A47" s="185">
        <v>7</v>
      </c>
      <c r="B47" s="186">
        <v>70</v>
      </c>
      <c r="C47" s="186">
        <v>1809</v>
      </c>
      <c r="D47" s="186">
        <v>42</v>
      </c>
      <c r="E47" s="187">
        <v>4</v>
      </c>
      <c r="G47" s="217">
        <v>7</v>
      </c>
      <c r="H47" s="195"/>
      <c r="I47" s="195"/>
      <c r="J47" s="195"/>
      <c r="K47" s="196"/>
      <c r="N47" s="168"/>
    </row>
    <row r="48" spans="1:14" ht="13" x14ac:dyDescent="0.3">
      <c r="A48" s="185">
        <v>8</v>
      </c>
      <c r="B48" s="186">
        <v>53</v>
      </c>
      <c r="C48" s="186">
        <v>1379</v>
      </c>
      <c r="D48" s="186">
        <v>24</v>
      </c>
      <c r="E48" s="187">
        <v>3</v>
      </c>
      <c r="G48" s="221">
        <v>8</v>
      </c>
      <c r="H48" s="186">
        <v>57</v>
      </c>
      <c r="I48" s="186">
        <v>1483</v>
      </c>
      <c r="J48" s="186">
        <v>59</v>
      </c>
      <c r="K48" s="187">
        <v>3</v>
      </c>
      <c r="N48" s="168"/>
    </row>
    <row r="49" spans="1:14" ht="13" x14ac:dyDescent="0.3">
      <c r="A49" s="182">
        <v>9</v>
      </c>
      <c r="B49" s="195"/>
      <c r="C49" s="195"/>
      <c r="D49" s="195"/>
      <c r="E49" s="196"/>
      <c r="G49" s="221">
        <v>9</v>
      </c>
      <c r="H49" s="186">
        <v>54</v>
      </c>
      <c r="I49" s="186">
        <v>1349</v>
      </c>
      <c r="J49" s="186">
        <v>43</v>
      </c>
      <c r="K49" s="187">
        <v>2</v>
      </c>
      <c r="N49" s="168"/>
    </row>
    <row r="50" spans="1:14" ht="13" x14ac:dyDescent="0.3">
      <c r="A50" s="182">
        <v>10</v>
      </c>
      <c r="B50" s="195"/>
      <c r="C50" s="195"/>
      <c r="D50" s="195"/>
      <c r="E50" s="196"/>
      <c r="G50" s="221">
        <v>10</v>
      </c>
      <c r="H50" s="186">
        <v>43</v>
      </c>
      <c r="I50" s="186">
        <v>1127</v>
      </c>
      <c r="J50" s="186">
        <v>46</v>
      </c>
      <c r="K50" s="187">
        <v>4</v>
      </c>
      <c r="N50" s="168"/>
    </row>
    <row r="51" spans="1:14" ht="13" x14ac:dyDescent="0.3">
      <c r="A51" s="185">
        <v>11</v>
      </c>
      <c r="B51" s="186">
        <v>52</v>
      </c>
      <c r="C51" s="186">
        <v>1444</v>
      </c>
      <c r="D51" s="186">
        <v>23</v>
      </c>
      <c r="E51" s="187">
        <v>0</v>
      </c>
      <c r="G51" s="221">
        <v>11</v>
      </c>
      <c r="H51" s="204">
        <v>82</v>
      </c>
      <c r="I51" s="186">
        <v>2122</v>
      </c>
      <c r="J51" s="186">
        <v>103</v>
      </c>
      <c r="K51" s="187">
        <v>4</v>
      </c>
      <c r="L51" s="201"/>
      <c r="M51" s="202" t="s">
        <v>96</v>
      </c>
      <c r="N51" s="168"/>
    </row>
    <row r="52" spans="1:14" ht="13" x14ac:dyDescent="0.3">
      <c r="A52" s="185">
        <v>12</v>
      </c>
      <c r="B52" s="186">
        <v>58</v>
      </c>
      <c r="C52" s="186">
        <v>1466</v>
      </c>
      <c r="D52" s="186">
        <v>52</v>
      </c>
      <c r="E52" s="187">
        <v>5</v>
      </c>
      <c r="G52" s="221">
        <v>12</v>
      </c>
      <c r="H52" s="186">
        <v>65</v>
      </c>
      <c r="I52" s="186">
        <v>1698</v>
      </c>
      <c r="J52" s="186">
        <v>105</v>
      </c>
      <c r="K52" s="187">
        <v>1</v>
      </c>
      <c r="N52" s="168"/>
    </row>
    <row r="53" spans="1:14" ht="13" x14ac:dyDescent="0.3">
      <c r="A53" s="185">
        <v>13</v>
      </c>
      <c r="B53" s="186">
        <v>51</v>
      </c>
      <c r="C53" s="186">
        <v>1435</v>
      </c>
      <c r="D53" s="186">
        <v>61</v>
      </c>
      <c r="E53" s="187">
        <v>7</v>
      </c>
      <c r="G53" s="222">
        <v>13</v>
      </c>
      <c r="H53" s="195"/>
      <c r="I53" s="195"/>
      <c r="J53" s="195"/>
      <c r="K53" s="196"/>
      <c r="L53" s="203"/>
      <c r="M53" s="202" t="s">
        <v>97</v>
      </c>
      <c r="N53" s="168"/>
    </row>
    <row r="54" spans="1:14" ht="13" x14ac:dyDescent="0.3">
      <c r="A54" s="185">
        <v>14</v>
      </c>
      <c r="B54" s="186">
        <v>65</v>
      </c>
      <c r="C54" s="186">
        <v>1660</v>
      </c>
      <c r="D54" s="186">
        <v>38</v>
      </c>
      <c r="E54" s="187">
        <v>3</v>
      </c>
      <c r="G54" s="222">
        <v>14</v>
      </c>
      <c r="H54" s="195"/>
      <c r="I54" s="195"/>
      <c r="J54" s="195"/>
      <c r="K54" s="196"/>
      <c r="N54" s="168"/>
    </row>
    <row r="55" spans="1:14" ht="13" x14ac:dyDescent="0.3">
      <c r="A55" s="185">
        <v>15</v>
      </c>
      <c r="B55" s="186">
        <v>49</v>
      </c>
      <c r="C55" s="186">
        <v>1329</v>
      </c>
      <c r="D55" s="186">
        <v>61</v>
      </c>
      <c r="E55" s="187">
        <v>2</v>
      </c>
      <c r="G55" s="222">
        <v>15</v>
      </c>
      <c r="H55" s="186">
        <v>72</v>
      </c>
      <c r="I55" s="186">
        <v>1933</v>
      </c>
      <c r="J55" s="186">
        <v>37</v>
      </c>
      <c r="K55" s="187">
        <v>1</v>
      </c>
      <c r="N55" s="168"/>
    </row>
    <row r="56" spans="1:14" ht="13" x14ac:dyDescent="0.3">
      <c r="A56" s="182">
        <v>16</v>
      </c>
      <c r="B56" s="195"/>
      <c r="C56" s="195"/>
      <c r="D56" s="195"/>
      <c r="E56" s="196"/>
      <c r="F56" s="168"/>
      <c r="G56" s="222">
        <v>16</v>
      </c>
      <c r="H56" s="186">
        <v>45</v>
      </c>
      <c r="I56" s="186">
        <v>1179</v>
      </c>
      <c r="J56" s="186">
        <v>50</v>
      </c>
      <c r="K56" s="187">
        <v>3</v>
      </c>
      <c r="N56" s="168"/>
    </row>
    <row r="57" spans="1:14" ht="13" x14ac:dyDescent="0.3">
      <c r="A57" s="182">
        <v>17</v>
      </c>
      <c r="B57" s="195"/>
      <c r="C57" s="195"/>
      <c r="D57" s="195"/>
      <c r="E57" s="196"/>
      <c r="F57" s="168"/>
      <c r="G57" s="222">
        <v>17</v>
      </c>
      <c r="H57" s="200">
        <v>35</v>
      </c>
      <c r="I57" s="186">
        <v>1012</v>
      </c>
      <c r="J57" s="186">
        <v>0</v>
      </c>
      <c r="K57" s="187">
        <v>1</v>
      </c>
      <c r="N57" s="168"/>
    </row>
    <row r="58" spans="1:14" ht="13" x14ac:dyDescent="0.3">
      <c r="A58" s="185">
        <v>18</v>
      </c>
      <c r="B58" s="186">
        <v>48</v>
      </c>
      <c r="C58" s="186">
        <v>1255</v>
      </c>
      <c r="D58" s="186">
        <v>40</v>
      </c>
      <c r="E58" s="187">
        <v>2</v>
      </c>
      <c r="F58" s="168"/>
      <c r="G58" s="222">
        <v>18</v>
      </c>
      <c r="H58" s="186">
        <v>63</v>
      </c>
      <c r="I58" s="186">
        <v>1655</v>
      </c>
      <c r="J58" s="186">
        <v>66</v>
      </c>
      <c r="K58" s="187">
        <v>6</v>
      </c>
      <c r="N58" s="168"/>
    </row>
    <row r="59" spans="1:14" ht="13" x14ac:dyDescent="0.3">
      <c r="A59" s="185">
        <v>19</v>
      </c>
      <c r="B59" s="186">
        <v>60</v>
      </c>
      <c r="C59" s="186">
        <v>1603</v>
      </c>
      <c r="D59" s="186">
        <v>68</v>
      </c>
      <c r="E59" s="187">
        <v>4</v>
      </c>
      <c r="F59" s="168"/>
      <c r="G59" s="222">
        <v>19</v>
      </c>
      <c r="H59" s="186">
        <v>54</v>
      </c>
      <c r="I59" s="186">
        <v>1674</v>
      </c>
      <c r="J59" s="186">
        <v>39</v>
      </c>
      <c r="K59" s="187">
        <v>1</v>
      </c>
      <c r="N59" s="168"/>
    </row>
    <row r="60" spans="1:14" ht="13" x14ac:dyDescent="0.3">
      <c r="A60" s="185">
        <v>20</v>
      </c>
      <c r="B60" s="186">
        <v>83</v>
      </c>
      <c r="C60" s="186">
        <v>2243</v>
      </c>
      <c r="D60" s="186">
        <v>63</v>
      </c>
      <c r="E60" s="187">
        <v>0</v>
      </c>
      <c r="F60" s="168"/>
      <c r="G60" s="222">
        <v>20</v>
      </c>
      <c r="H60" s="195"/>
      <c r="I60" s="195"/>
      <c r="J60" s="195"/>
      <c r="K60" s="196"/>
      <c r="N60" s="168"/>
    </row>
    <row r="61" spans="1:14" ht="13" x14ac:dyDescent="0.3">
      <c r="A61" s="185">
        <v>21</v>
      </c>
      <c r="B61" s="204">
        <v>88</v>
      </c>
      <c r="C61" s="186">
        <v>2075</v>
      </c>
      <c r="D61" s="186">
        <v>88</v>
      </c>
      <c r="E61" s="187">
        <v>9</v>
      </c>
      <c r="F61" s="168"/>
      <c r="G61" s="222">
        <v>21</v>
      </c>
      <c r="H61" s="195"/>
      <c r="I61" s="195"/>
      <c r="J61" s="195"/>
      <c r="K61" s="196"/>
      <c r="N61" s="168"/>
    </row>
    <row r="62" spans="1:14" ht="13" x14ac:dyDescent="0.3">
      <c r="A62" s="185">
        <v>22</v>
      </c>
      <c r="B62" s="186">
        <v>76</v>
      </c>
      <c r="C62" s="186">
        <v>1855</v>
      </c>
      <c r="D62" s="186">
        <v>137</v>
      </c>
      <c r="E62" s="187">
        <v>2</v>
      </c>
      <c r="F62" s="168"/>
      <c r="G62" s="222">
        <v>22</v>
      </c>
      <c r="H62" s="186">
        <v>40</v>
      </c>
      <c r="I62" s="186">
        <v>1145</v>
      </c>
      <c r="J62" s="186">
        <v>36</v>
      </c>
      <c r="K62" s="187">
        <v>1</v>
      </c>
      <c r="N62" s="168"/>
    </row>
    <row r="63" spans="1:14" ht="13" x14ac:dyDescent="0.3">
      <c r="A63" s="182">
        <v>23</v>
      </c>
      <c r="B63" s="195"/>
      <c r="C63" s="195"/>
      <c r="D63" s="195"/>
      <c r="E63" s="196"/>
      <c r="F63" s="168"/>
      <c r="G63" s="222">
        <v>23</v>
      </c>
      <c r="H63" s="186">
        <v>43</v>
      </c>
      <c r="I63" s="186">
        <v>1189</v>
      </c>
      <c r="J63" s="186">
        <v>24</v>
      </c>
      <c r="K63" s="187">
        <v>1</v>
      </c>
      <c r="N63" s="168"/>
    </row>
    <row r="64" spans="1:14" ht="13" x14ac:dyDescent="0.3">
      <c r="A64" s="182">
        <v>24</v>
      </c>
      <c r="B64" s="195"/>
      <c r="C64" s="195"/>
      <c r="D64" s="195"/>
      <c r="E64" s="196"/>
      <c r="F64" s="168"/>
      <c r="G64" s="222">
        <v>24</v>
      </c>
      <c r="H64" s="186">
        <v>37</v>
      </c>
      <c r="I64" s="186">
        <v>1042</v>
      </c>
      <c r="J64" s="186">
        <v>48</v>
      </c>
      <c r="K64" s="187">
        <v>1</v>
      </c>
      <c r="N64" s="168"/>
    </row>
    <row r="65" spans="1:14" ht="13" x14ac:dyDescent="0.3">
      <c r="A65" s="185">
        <v>25</v>
      </c>
      <c r="B65" s="186">
        <v>60</v>
      </c>
      <c r="C65" s="186">
        <v>1519</v>
      </c>
      <c r="D65" s="186">
        <v>5</v>
      </c>
      <c r="E65" s="187">
        <v>1</v>
      </c>
      <c r="F65" s="168"/>
      <c r="G65" s="222">
        <v>25</v>
      </c>
      <c r="H65" s="186">
        <v>50</v>
      </c>
      <c r="I65" s="186">
        <v>1290</v>
      </c>
      <c r="J65" s="186">
        <v>17</v>
      </c>
      <c r="K65" s="187">
        <v>4</v>
      </c>
      <c r="N65" s="168"/>
    </row>
    <row r="66" spans="1:14" ht="13" x14ac:dyDescent="0.3">
      <c r="A66" s="185">
        <v>26</v>
      </c>
      <c r="B66" s="186">
        <v>49</v>
      </c>
      <c r="C66" s="186">
        <v>1248</v>
      </c>
      <c r="D66" s="186">
        <v>45</v>
      </c>
      <c r="E66" s="187">
        <v>2</v>
      </c>
      <c r="F66" s="168"/>
      <c r="G66" s="222">
        <v>26</v>
      </c>
      <c r="H66" s="186">
        <v>47</v>
      </c>
      <c r="I66" s="186">
        <v>1180</v>
      </c>
      <c r="J66" s="186">
        <v>82</v>
      </c>
      <c r="K66" s="187">
        <v>0</v>
      </c>
      <c r="N66" s="168"/>
    </row>
    <row r="67" spans="1:14" ht="13" x14ac:dyDescent="0.3">
      <c r="A67" s="185">
        <v>27</v>
      </c>
      <c r="B67" s="186">
        <v>43</v>
      </c>
      <c r="C67" s="186">
        <v>1156</v>
      </c>
      <c r="D67" s="186">
        <v>54</v>
      </c>
      <c r="E67" s="187">
        <v>3</v>
      </c>
      <c r="F67" s="168"/>
      <c r="G67" s="222">
        <v>27</v>
      </c>
      <c r="H67" s="195"/>
      <c r="I67" s="195"/>
      <c r="J67" s="195"/>
      <c r="K67" s="196"/>
      <c r="N67" s="168"/>
    </row>
    <row r="68" spans="1:14" ht="13" x14ac:dyDescent="0.3">
      <c r="A68" s="185">
        <v>28</v>
      </c>
      <c r="B68" s="186">
        <v>58</v>
      </c>
      <c r="C68" s="186">
        <v>1549</v>
      </c>
      <c r="D68" s="186">
        <v>40</v>
      </c>
      <c r="E68" s="187">
        <v>5</v>
      </c>
      <c r="F68" s="168"/>
      <c r="G68" s="222">
        <v>28</v>
      </c>
      <c r="H68" s="195"/>
      <c r="I68" s="195"/>
      <c r="J68" s="195"/>
      <c r="K68" s="196"/>
      <c r="N68" s="168"/>
    </row>
    <row r="69" spans="1:14" ht="13" x14ac:dyDescent="0.3">
      <c r="A69" s="185">
        <v>29</v>
      </c>
      <c r="B69" s="186">
        <v>55</v>
      </c>
      <c r="C69" s="186">
        <v>1327</v>
      </c>
      <c r="D69" s="186">
        <v>69</v>
      </c>
      <c r="E69" s="187">
        <v>2</v>
      </c>
      <c r="F69" s="168"/>
      <c r="G69" s="221">
        <v>29</v>
      </c>
      <c r="H69" s="186">
        <v>47</v>
      </c>
      <c r="I69" s="186">
        <v>1255</v>
      </c>
      <c r="J69" s="186">
        <v>23</v>
      </c>
      <c r="K69" s="187">
        <v>5</v>
      </c>
      <c r="N69" s="168"/>
    </row>
    <row r="70" spans="1:14" ht="13" x14ac:dyDescent="0.3">
      <c r="A70" s="182">
        <v>30</v>
      </c>
      <c r="B70" s="195"/>
      <c r="C70" s="195"/>
      <c r="D70" s="195"/>
      <c r="E70" s="196"/>
      <c r="F70" s="168"/>
      <c r="G70" s="221">
        <v>30</v>
      </c>
      <c r="H70" s="186">
        <v>41</v>
      </c>
      <c r="I70" s="186">
        <v>1085</v>
      </c>
      <c r="J70" s="186">
        <v>46</v>
      </c>
      <c r="K70" s="187">
        <v>1</v>
      </c>
      <c r="N70" s="168"/>
    </row>
    <row r="71" spans="1:14" ht="13.5" thickBot="1" x14ac:dyDescent="0.35">
      <c r="A71" s="208">
        <v>31</v>
      </c>
      <c r="B71" s="195"/>
      <c r="C71" s="195"/>
      <c r="D71" s="195"/>
      <c r="E71" s="196"/>
      <c r="F71" s="168"/>
      <c r="G71" s="208">
        <v>31</v>
      </c>
      <c r="H71" s="195"/>
      <c r="I71" s="195"/>
      <c r="J71" s="195"/>
      <c r="K71" s="196"/>
      <c r="N71" s="168"/>
    </row>
    <row r="72" spans="1:14" ht="14" thickTop="1" thickBot="1" x14ac:dyDescent="0.35">
      <c r="A72" s="168"/>
      <c r="B72" s="212">
        <f>SUM(B41:B71)</f>
        <v>1223</v>
      </c>
      <c r="C72" s="210">
        <f>SUM(C41:C71)</f>
        <v>31688</v>
      </c>
      <c r="D72" s="210">
        <f>SUM(D41:D71)</f>
        <v>1081</v>
      </c>
      <c r="E72" s="210">
        <f>SUM(E41:E71)</f>
        <v>65</v>
      </c>
      <c r="H72" s="212">
        <f>SUM(H41:H71)</f>
        <v>1114</v>
      </c>
      <c r="I72" s="210">
        <f>SUM(I41:I71)</f>
        <v>29367</v>
      </c>
      <c r="J72" s="210">
        <f>SUM(J41:J71)</f>
        <v>1058</v>
      </c>
      <c r="K72" s="210">
        <f>SUM(K41:K71)</f>
        <v>49</v>
      </c>
    </row>
    <row r="73" spans="1:14" ht="13.5" thickTop="1" x14ac:dyDescent="0.3">
      <c r="A73" s="168"/>
    </row>
    <row r="74" spans="1:14" ht="13" x14ac:dyDescent="0.3">
      <c r="A74" s="168"/>
    </row>
    <row r="75" spans="1:14" ht="13" thickBot="1" x14ac:dyDescent="0.3"/>
    <row r="76" spans="1:14" ht="14" thickTop="1" thickBot="1" x14ac:dyDescent="0.35">
      <c r="A76" s="170" t="s">
        <v>7</v>
      </c>
      <c r="B76" s="171" t="s">
        <v>20</v>
      </c>
      <c r="C76" s="171" t="s">
        <v>21</v>
      </c>
      <c r="D76" s="171" t="s">
        <v>94</v>
      </c>
      <c r="E76" s="172" t="s">
        <v>95</v>
      </c>
      <c r="G76" s="170" t="s">
        <v>8</v>
      </c>
      <c r="H76" s="171" t="s">
        <v>20</v>
      </c>
      <c r="I76" s="171" t="s">
        <v>21</v>
      </c>
      <c r="J76" s="171" t="s">
        <v>94</v>
      </c>
      <c r="K76" s="172" t="s">
        <v>95</v>
      </c>
    </row>
    <row r="77" spans="1:14" ht="13" x14ac:dyDescent="0.3">
      <c r="A77" s="175">
        <v>1</v>
      </c>
      <c r="B77" s="223"/>
      <c r="C77" s="223"/>
      <c r="D77" s="223"/>
      <c r="E77" s="224"/>
      <c r="F77" s="168"/>
      <c r="G77" s="175">
        <v>1</v>
      </c>
      <c r="H77" s="198"/>
      <c r="I77" s="198"/>
      <c r="J77" s="198"/>
      <c r="K77" s="199"/>
    </row>
    <row r="78" spans="1:14" ht="13" x14ac:dyDescent="0.3">
      <c r="A78" s="185">
        <v>2</v>
      </c>
      <c r="B78" s="213">
        <v>51</v>
      </c>
      <c r="C78" s="213">
        <v>1418</v>
      </c>
      <c r="D78" s="213">
        <v>24</v>
      </c>
      <c r="E78" s="214">
        <v>2</v>
      </c>
      <c r="F78" s="168"/>
      <c r="G78" s="182">
        <v>2</v>
      </c>
      <c r="H78" s="198"/>
      <c r="I78" s="198"/>
      <c r="J78" s="198"/>
      <c r="K78" s="199"/>
    </row>
    <row r="79" spans="1:14" ht="13" x14ac:dyDescent="0.3">
      <c r="A79" s="185">
        <v>3</v>
      </c>
      <c r="B79" s="186">
        <v>48</v>
      </c>
      <c r="C79" s="186">
        <v>1192</v>
      </c>
      <c r="D79" s="186">
        <v>21</v>
      </c>
      <c r="E79" s="187">
        <v>3</v>
      </c>
      <c r="F79" s="168"/>
      <c r="G79" s="185">
        <v>3</v>
      </c>
      <c r="H79" s="186">
        <v>71</v>
      </c>
      <c r="I79" s="186">
        <v>1916</v>
      </c>
      <c r="J79" s="186">
        <v>42</v>
      </c>
      <c r="K79" s="187">
        <v>2</v>
      </c>
    </row>
    <row r="80" spans="1:14" ht="13" x14ac:dyDescent="0.3">
      <c r="A80" s="182">
        <v>4</v>
      </c>
      <c r="B80" s="195"/>
      <c r="C80" s="195"/>
      <c r="D80" s="195"/>
      <c r="E80" s="196"/>
      <c r="F80" s="168"/>
      <c r="G80" s="185">
        <v>4</v>
      </c>
      <c r="H80" s="186">
        <v>70</v>
      </c>
      <c r="I80" s="186">
        <v>1768</v>
      </c>
      <c r="J80" s="186">
        <v>51</v>
      </c>
      <c r="K80" s="187">
        <v>4</v>
      </c>
    </row>
    <row r="81" spans="1:13" ht="13" x14ac:dyDescent="0.3">
      <c r="A81" s="182">
        <v>5</v>
      </c>
      <c r="B81" s="195"/>
      <c r="C81" s="195"/>
      <c r="D81" s="195"/>
      <c r="E81" s="196"/>
      <c r="F81" s="168"/>
      <c r="G81" s="185">
        <v>5</v>
      </c>
      <c r="H81" s="186">
        <v>57</v>
      </c>
      <c r="I81" s="186">
        <v>1481</v>
      </c>
      <c r="J81" s="186">
        <v>51</v>
      </c>
      <c r="K81" s="187">
        <v>2</v>
      </c>
    </row>
    <row r="82" spans="1:13" ht="13" x14ac:dyDescent="0.3">
      <c r="A82" s="185">
        <v>6</v>
      </c>
      <c r="B82" s="186">
        <v>34</v>
      </c>
      <c r="C82" s="186">
        <v>806</v>
      </c>
      <c r="D82" s="186">
        <v>13</v>
      </c>
      <c r="E82" s="187">
        <v>3</v>
      </c>
      <c r="F82" s="168"/>
      <c r="G82" s="185">
        <v>6</v>
      </c>
      <c r="H82" s="204">
        <v>82</v>
      </c>
      <c r="I82" s="186">
        <v>2032</v>
      </c>
      <c r="J82" s="186">
        <v>107</v>
      </c>
      <c r="K82" s="187">
        <v>12</v>
      </c>
    </row>
    <row r="83" spans="1:13" ht="13" x14ac:dyDescent="0.3">
      <c r="A83" s="185">
        <v>7</v>
      </c>
      <c r="B83" s="186">
        <v>34</v>
      </c>
      <c r="C83" s="186">
        <v>817</v>
      </c>
      <c r="D83" s="186">
        <v>26</v>
      </c>
      <c r="E83" s="187">
        <v>2</v>
      </c>
      <c r="F83" s="168"/>
      <c r="G83" s="185">
        <v>7</v>
      </c>
      <c r="H83" s="186">
        <v>60</v>
      </c>
      <c r="I83" s="186">
        <v>1576</v>
      </c>
      <c r="J83" s="186">
        <v>135</v>
      </c>
      <c r="K83" s="187">
        <v>5</v>
      </c>
    </row>
    <row r="84" spans="1:13" ht="13" x14ac:dyDescent="0.3">
      <c r="A84" s="182">
        <v>8</v>
      </c>
      <c r="B84" s="195"/>
      <c r="C84" s="195"/>
      <c r="D84" s="195"/>
      <c r="E84" s="196"/>
      <c r="F84" s="168"/>
      <c r="G84" s="182">
        <v>8</v>
      </c>
      <c r="H84" s="195"/>
      <c r="I84" s="195"/>
      <c r="J84" s="195"/>
      <c r="K84" s="196"/>
    </row>
    <row r="85" spans="1:13" ht="13" x14ac:dyDescent="0.3">
      <c r="A85" s="182">
        <v>9</v>
      </c>
      <c r="B85" s="195"/>
      <c r="C85" s="195"/>
      <c r="D85" s="195"/>
      <c r="E85" s="196"/>
      <c r="F85" s="168"/>
      <c r="G85" s="182">
        <v>9</v>
      </c>
      <c r="H85" s="195"/>
      <c r="I85" s="195"/>
      <c r="J85" s="195"/>
      <c r="K85" s="196"/>
    </row>
    <row r="86" spans="1:13" ht="13" x14ac:dyDescent="0.3">
      <c r="A86" s="182">
        <v>10</v>
      </c>
      <c r="B86" s="195"/>
      <c r="C86" s="195"/>
      <c r="D86" s="195"/>
      <c r="E86" s="196"/>
      <c r="F86" s="168"/>
      <c r="G86" s="185">
        <v>10</v>
      </c>
      <c r="H86" s="186">
        <v>60</v>
      </c>
      <c r="I86" s="186">
        <v>1611</v>
      </c>
      <c r="J86" s="186">
        <v>44</v>
      </c>
      <c r="K86" s="187">
        <v>4</v>
      </c>
    </row>
    <row r="87" spans="1:13" ht="13" x14ac:dyDescent="0.3">
      <c r="A87" s="182">
        <v>11</v>
      </c>
      <c r="B87" s="195"/>
      <c r="C87" s="195"/>
      <c r="D87" s="195"/>
      <c r="E87" s="196"/>
      <c r="F87" s="168"/>
      <c r="G87" s="185">
        <v>11</v>
      </c>
      <c r="H87" s="186">
        <v>71</v>
      </c>
      <c r="I87" s="186">
        <v>1880</v>
      </c>
      <c r="J87" s="186">
        <v>60</v>
      </c>
      <c r="K87" s="187">
        <v>6</v>
      </c>
    </row>
    <row r="88" spans="1:13" ht="13" x14ac:dyDescent="0.3">
      <c r="A88" s="182">
        <v>12</v>
      </c>
      <c r="B88" s="195"/>
      <c r="C88" s="195"/>
      <c r="D88" s="195"/>
      <c r="E88" s="196"/>
      <c r="F88" s="168"/>
      <c r="G88" s="185">
        <v>12</v>
      </c>
      <c r="H88" s="186">
        <v>56</v>
      </c>
      <c r="I88" s="186">
        <v>1399</v>
      </c>
      <c r="J88" s="186">
        <v>7</v>
      </c>
      <c r="K88" s="187">
        <v>2</v>
      </c>
    </row>
    <row r="89" spans="1:13" ht="13" x14ac:dyDescent="0.3">
      <c r="A89" s="185">
        <v>13</v>
      </c>
      <c r="B89" s="186">
        <v>69</v>
      </c>
      <c r="C89" s="186">
        <v>1765</v>
      </c>
      <c r="D89" s="186">
        <v>49</v>
      </c>
      <c r="E89" s="187">
        <v>2</v>
      </c>
      <c r="F89" s="168"/>
      <c r="G89" s="185">
        <v>13</v>
      </c>
      <c r="H89" s="186">
        <v>59</v>
      </c>
      <c r="I89" s="186">
        <v>1489</v>
      </c>
      <c r="J89" s="186">
        <v>76</v>
      </c>
      <c r="K89" s="187">
        <v>0</v>
      </c>
    </row>
    <row r="90" spans="1:13" ht="13" x14ac:dyDescent="0.3">
      <c r="A90" s="185">
        <v>14</v>
      </c>
      <c r="B90" s="186">
        <v>56</v>
      </c>
      <c r="C90" s="186">
        <v>1585</v>
      </c>
      <c r="D90" s="186">
        <v>69</v>
      </c>
      <c r="E90" s="187">
        <v>2</v>
      </c>
      <c r="F90" s="168"/>
      <c r="G90" s="185">
        <v>14</v>
      </c>
      <c r="H90" s="200">
        <v>41</v>
      </c>
      <c r="I90" s="186">
        <v>1137</v>
      </c>
      <c r="J90" s="186">
        <v>64</v>
      </c>
      <c r="K90" s="187">
        <v>0</v>
      </c>
    </row>
    <row r="91" spans="1:13" ht="13" x14ac:dyDescent="0.3">
      <c r="A91" s="185">
        <v>15</v>
      </c>
      <c r="B91" s="200">
        <v>33</v>
      </c>
      <c r="C91" s="186">
        <v>857</v>
      </c>
      <c r="D91" s="186">
        <v>23</v>
      </c>
      <c r="E91" s="187">
        <v>1</v>
      </c>
      <c r="F91" s="168"/>
      <c r="G91" s="182">
        <v>15</v>
      </c>
      <c r="H91" s="195"/>
      <c r="I91" s="195"/>
      <c r="J91" s="195"/>
      <c r="K91" s="196"/>
      <c r="L91" s="201"/>
      <c r="M91" s="202" t="s">
        <v>96</v>
      </c>
    </row>
    <row r="92" spans="1:13" ht="13" x14ac:dyDescent="0.3">
      <c r="A92" s="185">
        <v>16</v>
      </c>
      <c r="B92" s="186">
        <v>52</v>
      </c>
      <c r="C92" s="186">
        <v>1309</v>
      </c>
      <c r="D92" s="186">
        <v>56</v>
      </c>
      <c r="E92" s="187">
        <v>5</v>
      </c>
      <c r="F92" s="168"/>
      <c r="G92" s="182">
        <v>16</v>
      </c>
      <c r="H92" s="195"/>
      <c r="I92" s="195"/>
      <c r="J92" s="195"/>
      <c r="K92" s="196"/>
    </row>
    <row r="93" spans="1:13" ht="13" x14ac:dyDescent="0.3">
      <c r="A93" s="185">
        <v>17</v>
      </c>
      <c r="B93" s="186">
        <v>59</v>
      </c>
      <c r="C93" s="186">
        <v>1510</v>
      </c>
      <c r="D93" s="186">
        <v>28</v>
      </c>
      <c r="E93" s="187">
        <v>2</v>
      </c>
      <c r="F93" s="168"/>
      <c r="G93" s="185">
        <v>17</v>
      </c>
      <c r="H93" s="186">
        <v>75</v>
      </c>
      <c r="I93" s="186">
        <v>1849</v>
      </c>
      <c r="J93" s="186">
        <v>48</v>
      </c>
      <c r="K93" s="187">
        <v>1</v>
      </c>
      <c r="L93" s="203"/>
      <c r="M93" s="202" t="s">
        <v>97</v>
      </c>
    </row>
    <row r="94" spans="1:13" ht="13" x14ac:dyDescent="0.3">
      <c r="A94" s="182">
        <v>18</v>
      </c>
      <c r="B94" s="195"/>
      <c r="C94" s="195"/>
      <c r="D94" s="195"/>
      <c r="E94" s="196"/>
      <c r="F94" s="168"/>
      <c r="G94" s="185">
        <v>18</v>
      </c>
      <c r="H94" s="186">
        <v>77</v>
      </c>
      <c r="I94" s="186">
        <v>2032</v>
      </c>
      <c r="J94" s="186">
        <v>41</v>
      </c>
      <c r="K94" s="187">
        <v>2</v>
      </c>
    </row>
    <row r="95" spans="1:13" ht="13" x14ac:dyDescent="0.3">
      <c r="A95" s="182">
        <v>19</v>
      </c>
      <c r="B95" s="195"/>
      <c r="C95" s="195"/>
      <c r="D95" s="195"/>
      <c r="E95" s="196"/>
      <c r="F95" s="168"/>
      <c r="G95" s="185">
        <v>19</v>
      </c>
      <c r="H95" s="186">
        <v>66</v>
      </c>
      <c r="I95" s="186">
        <v>1770</v>
      </c>
      <c r="J95" s="186">
        <v>138</v>
      </c>
      <c r="K95" s="187">
        <v>0</v>
      </c>
    </row>
    <row r="96" spans="1:13" ht="13" x14ac:dyDescent="0.3">
      <c r="A96" s="182">
        <v>20</v>
      </c>
      <c r="B96" s="195"/>
      <c r="C96" s="195"/>
      <c r="D96" s="195"/>
      <c r="E96" s="196"/>
      <c r="F96" s="168"/>
      <c r="G96" s="185">
        <v>20</v>
      </c>
      <c r="H96" s="186">
        <v>79</v>
      </c>
      <c r="I96" s="186">
        <v>1967</v>
      </c>
      <c r="J96" s="186">
        <v>67</v>
      </c>
      <c r="K96" s="187">
        <v>5</v>
      </c>
    </row>
    <row r="97" spans="1:11" ht="13" x14ac:dyDescent="0.3">
      <c r="A97" s="185">
        <v>21</v>
      </c>
      <c r="B97" s="204">
        <v>76</v>
      </c>
      <c r="C97" s="186">
        <v>1947</v>
      </c>
      <c r="D97" s="186">
        <v>105</v>
      </c>
      <c r="E97" s="187">
        <v>5</v>
      </c>
      <c r="F97" s="168"/>
      <c r="G97" s="185">
        <v>21</v>
      </c>
      <c r="H97" s="186">
        <v>49</v>
      </c>
      <c r="I97" s="186">
        <v>1307</v>
      </c>
      <c r="J97" s="186">
        <v>48</v>
      </c>
      <c r="K97" s="187">
        <v>2</v>
      </c>
    </row>
    <row r="98" spans="1:11" ht="13" x14ac:dyDescent="0.3">
      <c r="A98" s="185">
        <v>22</v>
      </c>
      <c r="B98" s="186">
        <v>43</v>
      </c>
      <c r="C98" s="186">
        <v>1077</v>
      </c>
      <c r="D98" s="186">
        <v>72</v>
      </c>
      <c r="E98" s="187">
        <v>0</v>
      </c>
      <c r="F98" s="168"/>
      <c r="G98" s="182">
        <v>22</v>
      </c>
      <c r="H98" s="195"/>
      <c r="I98" s="195"/>
      <c r="J98" s="195"/>
      <c r="K98" s="196"/>
    </row>
    <row r="99" spans="1:11" ht="13" x14ac:dyDescent="0.3">
      <c r="A99" s="185">
        <v>23</v>
      </c>
      <c r="B99" s="186">
        <v>62</v>
      </c>
      <c r="C99" s="186">
        <v>1608</v>
      </c>
      <c r="D99" s="186">
        <v>30</v>
      </c>
      <c r="E99" s="187">
        <v>2</v>
      </c>
      <c r="F99" s="168"/>
      <c r="G99" s="182">
        <v>23</v>
      </c>
      <c r="H99" s="195"/>
      <c r="I99" s="195"/>
      <c r="J99" s="195"/>
      <c r="K99" s="196"/>
    </row>
    <row r="100" spans="1:11" ht="13" x14ac:dyDescent="0.3">
      <c r="A100" s="185">
        <v>24</v>
      </c>
      <c r="B100" s="186">
        <v>47</v>
      </c>
      <c r="C100" s="186">
        <v>1295</v>
      </c>
      <c r="D100" s="186">
        <v>37</v>
      </c>
      <c r="E100" s="187">
        <v>0</v>
      </c>
      <c r="F100" s="168"/>
      <c r="G100" s="185">
        <v>24</v>
      </c>
      <c r="H100" s="186">
        <v>76</v>
      </c>
      <c r="I100" s="186">
        <v>2068</v>
      </c>
      <c r="J100" s="186">
        <v>120</v>
      </c>
      <c r="K100" s="187">
        <v>4</v>
      </c>
    </row>
    <row r="101" spans="1:11" ht="13" x14ac:dyDescent="0.3">
      <c r="A101" s="182">
        <v>25</v>
      </c>
      <c r="B101" s="195"/>
      <c r="C101" s="195"/>
      <c r="D101" s="195"/>
      <c r="E101" s="196"/>
      <c r="G101" s="185">
        <v>25</v>
      </c>
      <c r="H101" s="186">
        <v>74</v>
      </c>
      <c r="I101" s="186">
        <v>1841</v>
      </c>
      <c r="J101" s="186">
        <v>112</v>
      </c>
      <c r="K101" s="187">
        <v>5</v>
      </c>
    </row>
    <row r="102" spans="1:11" ht="13" x14ac:dyDescent="0.3">
      <c r="A102" s="182">
        <v>26</v>
      </c>
      <c r="B102" s="195"/>
      <c r="C102" s="195"/>
      <c r="D102" s="195"/>
      <c r="E102" s="196"/>
      <c r="G102" s="185">
        <v>26</v>
      </c>
      <c r="H102" s="186">
        <v>69</v>
      </c>
      <c r="I102" s="186">
        <v>1777</v>
      </c>
      <c r="J102" s="186">
        <v>105</v>
      </c>
      <c r="K102" s="187">
        <v>0</v>
      </c>
    </row>
    <row r="103" spans="1:11" ht="13" x14ac:dyDescent="0.3">
      <c r="A103" s="185">
        <v>27</v>
      </c>
      <c r="B103" s="186">
        <v>62</v>
      </c>
      <c r="C103" s="186">
        <v>1558</v>
      </c>
      <c r="D103" s="186">
        <v>19</v>
      </c>
      <c r="E103" s="187">
        <v>2</v>
      </c>
      <c r="G103" s="185">
        <v>27</v>
      </c>
      <c r="H103" s="186">
        <v>64</v>
      </c>
      <c r="I103" s="186">
        <v>1652</v>
      </c>
      <c r="J103" s="186">
        <v>144</v>
      </c>
      <c r="K103" s="187">
        <v>99</v>
      </c>
    </row>
    <row r="104" spans="1:11" ht="13" x14ac:dyDescent="0.3">
      <c r="A104" s="185">
        <v>28</v>
      </c>
      <c r="B104" s="186">
        <v>69</v>
      </c>
      <c r="C104" s="186">
        <v>1775</v>
      </c>
      <c r="D104" s="186">
        <v>52</v>
      </c>
      <c r="E104" s="187">
        <v>10</v>
      </c>
      <c r="G104" s="185">
        <v>28</v>
      </c>
      <c r="H104" s="186">
        <v>48</v>
      </c>
      <c r="I104" s="186">
        <v>1170</v>
      </c>
      <c r="J104" s="186">
        <v>98</v>
      </c>
      <c r="K104" s="187">
        <v>2</v>
      </c>
    </row>
    <row r="105" spans="1:11" ht="13" x14ac:dyDescent="0.3">
      <c r="A105" s="185">
        <v>29</v>
      </c>
      <c r="B105" s="186">
        <v>47</v>
      </c>
      <c r="C105" s="186">
        <v>1139</v>
      </c>
      <c r="D105" s="186">
        <v>49</v>
      </c>
      <c r="E105" s="187">
        <v>1</v>
      </c>
      <c r="G105" s="182">
        <v>29</v>
      </c>
      <c r="H105" s="195"/>
      <c r="I105" s="195"/>
      <c r="J105" s="195"/>
      <c r="K105" s="196">
        <v>5</v>
      </c>
    </row>
    <row r="106" spans="1:11" ht="13" x14ac:dyDescent="0.3">
      <c r="A106" s="185">
        <v>30</v>
      </c>
      <c r="B106" s="186">
        <v>43</v>
      </c>
      <c r="C106" s="186">
        <v>1140</v>
      </c>
      <c r="D106" s="186">
        <v>93</v>
      </c>
      <c r="E106" s="187">
        <v>7</v>
      </c>
      <c r="G106" s="182">
        <v>30</v>
      </c>
      <c r="H106" s="195"/>
      <c r="I106" s="195"/>
      <c r="J106" s="195"/>
      <c r="K106" s="196"/>
    </row>
    <row r="107" spans="1:11" ht="13.5" thickBot="1" x14ac:dyDescent="0.35">
      <c r="A107" s="207">
        <v>31</v>
      </c>
      <c r="B107" s="186">
        <v>35</v>
      </c>
      <c r="C107" s="186">
        <v>883</v>
      </c>
      <c r="D107" s="186">
        <v>33</v>
      </c>
      <c r="E107" s="187">
        <v>2</v>
      </c>
      <c r="G107" s="208">
        <v>31</v>
      </c>
      <c r="H107" s="195"/>
      <c r="I107" s="195"/>
      <c r="J107" s="195"/>
      <c r="K107" s="196"/>
    </row>
    <row r="108" spans="1:11" ht="13.5" thickTop="1" thickBot="1" x14ac:dyDescent="0.3">
      <c r="B108" s="212">
        <f>SUM(B77:B107)</f>
        <v>920</v>
      </c>
      <c r="C108" s="210">
        <f>SUM(C77:C107)</f>
        <v>23681</v>
      </c>
      <c r="D108" s="210">
        <f>SUM(D77:D107)</f>
        <v>799</v>
      </c>
      <c r="E108" s="210">
        <f>SUM(E77:E107)</f>
        <v>51</v>
      </c>
      <c r="H108" s="212">
        <f>SUM(H77:H107)</f>
        <v>1304</v>
      </c>
      <c r="I108" s="210">
        <f>SUM(I77:I107)</f>
        <v>33722</v>
      </c>
      <c r="J108" s="210">
        <f>SUM(J77:J107)</f>
        <v>1558</v>
      </c>
      <c r="K108" s="210">
        <f>SUM(K77:K107)</f>
        <v>162</v>
      </c>
    </row>
    <row r="109" spans="1:11" ht="13.5" thickTop="1" x14ac:dyDescent="0.3">
      <c r="G109" s="168"/>
    </row>
    <row r="110" spans="1:11" ht="13" x14ac:dyDescent="0.3">
      <c r="G110" s="168"/>
    </row>
    <row r="111" spans="1:11" ht="13.5" thickBot="1" x14ac:dyDescent="0.35">
      <c r="G111" s="168"/>
    </row>
    <row r="112" spans="1:11" ht="14" thickTop="1" thickBot="1" x14ac:dyDescent="0.35">
      <c r="A112" s="170" t="s">
        <v>9</v>
      </c>
      <c r="B112" s="171" t="s">
        <v>20</v>
      </c>
      <c r="C112" s="171" t="s">
        <v>21</v>
      </c>
      <c r="D112" s="171" t="s">
        <v>94</v>
      </c>
      <c r="E112" s="172" t="s">
        <v>95</v>
      </c>
      <c r="G112" s="170" t="s">
        <v>10</v>
      </c>
      <c r="H112" s="171" t="s">
        <v>20</v>
      </c>
      <c r="I112" s="171" t="s">
        <v>21</v>
      </c>
      <c r="J112" s="171" t="s">
        <v>94</v>
      </c>
      <c r="K112" s="172" t="s">
        <v>95</v>
      </c>
    </row>
    <row r="113" spans="1:14" ht="13" x14ac:dyDescent="0.3">
      <c r="A113" s="179">
        <v>1</v>
      </c>
      <c r="B113" s="213">
        <v>52</v>
      </c>
      <c r="C113" s="213">
        <v>1332</v>
      </c>
      <c r="D113" s="213">
        <v>28</v>
      </c>
      <c r="E113" s="214">
        <v>3</v>
      </c>
      <c r="G113" s="225">
        <v>1</v>
      </c>
      <c r="H113" s="213">
        <v>39</v>
      </c>
      <c r="I113" s="213">
        <v>788</v>
      </c>
      <c r="J113" s="213">
        <v>84</v>
      </c>
      <c r="K113" s="214">
        <v>2</v>
      </c>
    </row>
    <row r="114" spans="1:14" ht="13" x14ac:dyDescent="0.3">
      <c r="A114" s="185">
        <v>2</v>
      </c>
      <c r="B114" s="213">
        <v>47</v>
      </c>
      <c r="C114" s="213">
        <v>1173</v>
      </c>
      <c r="D114" s="213">
        <v>52</v>
      </c>
      <c r="E114" s="214">
        <v>0</v>
      </c>
      <c r="G114" s="193">
        <v>2</v>
      </c>
      <c r="H114" s="213">
        <v>26</v>
      </c>
      <c r="I114" s="186">
        <v>565</v>
      </c>
      <c r="J114" s="186">
        <v>93</v>
      </c>
      <c r="K114" s="187">
        <v>1</v>
      </c>
    </row>
    <row r="115" spans="1:14" ht="13" x14ac:dyDescent="0.3">
      <c r="A115" s="185">
        <v>3</v>
      </c>
      <c r="B115" s="186">
        <v>55</v>
      </c>
      <c r="C115" s="186">
        <v>1443</v>
      </c>
      <c r="D115" s="186">
        <v>49</v>
      </c>
      <c r="E115" s="187">
        <v>3</v>
      </c>
      <c r="G115" s="193">
        <v>3</v>
      </c>
      <c r="H115" s="198"/>
      <c r="I115" s="195"/>
      <c r="J115" s="195"/>
      <c r="K115" s="196"/>
    </row>
    <row r="116" spans="1:14" ht="13" x14ac:dyDescent="0.3">
      <c r="A116" s="185">
        <v>4</v>
      </c>
      <c r="B116" s="186">
        <v>53</v>
      </c>
      <c r="C116" s="186">
        <v>1355</v>
      </c>
      <c r="D116" s="186">
        <v>59</v>
      </c>
      <c r="E116" s="187">
        <v>8</v>
      </c>
      <c r="G116" s="193">
        <v>4</v>
      </c>
      <c r="H116" s="198"/>
      <c r="I116" s="195"/>
      <c r="J116" s="195"/>
      <c r="K116" s="196"/>
    </row>
    <row r="117" spans="1:14" ht="13" x14ac:dyDescent="0.3">
      <c r="A117" s="185">
        <v>5</v>
      </c>
      <c r="B117" s="186">
        <v>53</v>
      </c>
      <c r="C117" s="186">
        <v>1254</v>
      </c>
      <c r="D117" s="186">
        <v>84</v>
      </c>
      <c r="E117" s="187">
        <v>0</v>
      </c>
      <c r="G117" s="193">
        <v>5</v>
      </c>
      <c r="H117" s="213">
        <v>0</v>
      </c>
      <c r="I117" s="186"/>
      <c r="J117" s="186"/>
      <c r="K117" s="187"/>
    </row>
    <row r="118" spans="1:14" ht="13" x14ac:dyDescent="0.3">
      <c r="A118" s="193">
        <v>6</v>
      </c>
      <c r="B118" s="195"/>
      <c r="C118" s="195"/>
      <c r="D118" s="195"/>
      <c r="E118" s="196"/>
      <c r="G118" s="193">
        <v>6</v>
      </c>
      <c r="H118" s="213">
        <v>0</v>
      </c>
      <c r="I118" s="186"/>
      <c r="J118" s="186"/>
      <c r="K118" s="187"/>
    </row>
    <row r="119" spans="1:14" ht="13" x14ac:dyDescent="0.3">
      <c r="A119" s="193">
        <v>7</v>
      </c>
      <c r="B119" s="195"/>
      <c r="C119" s="195"/>
      <c r="D119" s="195"/>
      <c r="E119" s="196"/>
      <c r="G119" s="193">
        <v>7</v>
      </c>
      <c r="H119" s="213">
        <v>0</v>
      </c>
      <c r="I119" s="186"/>
      <c r="J119" s="186"/>
      <c r="K119" s="187"/>
    </row>
    <row r="120" spans="1:14" ht="13" x14ac:dyDescent="0.3">
      <c r="A120" s="193">
        <v>8</v>
      </c>
      <c r="B120" s="186">
        <v>56</v>
      </c>
      <c r="C120" s="186">
        <v>1527</v>
      </c>
      <c r="D120" s="186">
        <v>52</v>
      </c>
      <c r="E120" s="187">
        <v>1</v>
      </c>
      <c r="G120" s="193">
        <v>8</v>
      </c>
      <c r="H120" s="213">
        <v>0</v>
      </c>
      <c r="I120" s="226"/>
      <c r="J120" s="226"/>
      <c r="K120" s="227"/>
    </row>
    <row r="121" spans="1:14" ht="13" x14ac:dyDescent="0.3">
      <c r="A121" s="193">
        <v>9</v>
      </c>
      <c r="B121" s="186">
        <v>68</v>
      </c>
      <c r="C121" s="186">
        <v>1880</v>
      </c>
      <c r="D121" s="186">
        <v>84</v>
      </c>
      <c r="E121" s="187">
        <v>3</v>
      </c>
      <c r="G121" s="193">
        <v>9</v>
      </c>
      <c r="H121" s="213">
        <v>0</v>
      </c>
      <c r="I121" s="186"/>
      <c r="J121" s="186"/>
      <c r="K121" s="187"/>
    </row>
    <row r="122" spans="1:14" ht="13" x14ac:dyDescent="0.3">
      <c r="A122" s="193">
        <v>10</v>
      </c>
      <c r="B122" s="186">
        <v>40</v>
      </c>
      <c r="C122" s="186">
        <v>998</v>
      </c>
      <c r="D122" s="186">
        <v>52</v>
      </c>
      <c r="E122" s="187">
        <v>0</v>
      </c>
      <c r="G122" s="193">
        <v>10</v>
      </c>
      <c r="H122" s="198"/>
      <c r="I122" s="195"/>
      <c r="J122" s="195"/>
      <c r="K122" s="196"/>
    </row>
    <row r="123" spans="1:14" ht="13" x14ac:dyDescent="0.3">
      <c r="A123" s="193">
        <v>11</v>
      </c>
      <c r="B123" s="204">
        <v>69</v>
      </c>
      <c r="C123" s="186">
        <v>1697</v>
      </c>
      <c r="D123" s="186">
        <v>156</v>
      </c>
      <c r="E123" s="187">
        <v>2</v>
      </c>
      <c r="G123" s="193">
        <v>11</v>
      </c>
      <c r="H123" s="198"/>
      <c r="I123" s="195"/>
      <c r="J123" s="195"/>
      <c r="K123" s="196"/>
    </row>
    <row r="124" spans="1:14" ht="13" x14ac:dyDescent="0.3">
      <c r="A124" s="193">
        <v>12</v>
      </c>
      <c r="B124" s="186">
        <v>41</v>
      </c>
      <c r="C124" s="186">
        <v>1067</v>
      </c>
      <c r="D124" s="186">
        <v>82</v>
      </c>
      <c r="E124" s="187">
        <v>2</v>
      </c>
      <c r="G124" s="193">
        <v>12</v>
      </c>
      <c r="H124" s="213">
        <v>0</v>
      </c>
      <c r="I124" s="186"/>
      <c r="J124" s="186"/>
      <c r="K124" s="187"/>
    </row>
    <row r="125" spans="1:14" ht="13" x14ac:dyDescent="0.3">
      <c r="A125" s="193">
        <v>13</v>
      </c>
      <c r="B125" s="195"/>
      <c r="C125" s="195"/>
      <c r="D125" s="195"/>
      <c r="E125" s="196"/>
      <c r="G125" s="193">
        <v>13</v>
      </c>
      <c r="H125" s="213">
        <v>0</v>
      </c>
      <c r="I125" s="186"/>
      <c r="J125" s="186"/>
      <c r="K125" s="187"/>
    </row>
    <row r="126" spans="1:14" ht="13" x14ac:dyDescent="0.3">
      <c r="A126" s="193">
        <v>14</v>
      </c>
      <c r="B126" s="195"/>
      <c r="C126" s="195"/>
      <c r="D126" s="195"/>
      <c r="E126" s="196"/>
      <c r="G126" s="193">
        <v>14</v>
      </c>
      <c r="H126" s="213">
        <v>0</v>
      </c>
      <c r="I126" s="186"/>
      <c r="J126" s="186"/>
      <c r="K126" s="187"/>
    </row>
    <row r="127" spans="1:14" ht="13" x14ac:dyDescent="0.3">
      <c r="A127" s="193">
        <v>15</v>
      </c>
      <c r="B127" s="186">
        <v>50</v>
      </c>
      <c r="C127" s="186">
        <v>1432</v>
      </c>
      <c r="D127" s="186">
        <v>119</v>
      </c>
      <c r="E127" s="187">
        <v>1</v>
      </c>
      <c r="G127" s="193">
        <v>15</v>
      </c>
      <c r="H127" s="198"/>
      <c r="I127" s="195"/>
      <c r="J127" s="195"/>
      <c r="K127" s="196"/>
    </row>
    <row r="128" spans="1:14" ht="13" x14ac:dyDescent="0.3">
      <c r="A128" s="193">
        <v>16</v>
      </c>
      <c r="B128" s="186">
        <v>59</v>
      </c>
      <c r="C128" s="186">
        <v>1440</v>
      </c>
      <c r="D128" s="186">
        <v>85</v>
      </c>
      <c r="E128" s="187">
        <v>4</v>
      </c>
      <c r="G128" s="193">
        <v>16</v>
      </c>
      <c r="H128" s="198"/>
      <c r="I128" s="195"/>
      <c r="J128" s="195"/>
      <c r="K128" s="196"/>
      <c r="L128" s="201"/>
      <c r="M128" s="202" t="s">
        <v>96</v>
      </c>
      <c r="N128" s="202"/>
    </row>
    <row r="129" spans="1:14" ht="13" x14ac:dyDescent="0.3">
      <c r="A129" s="193">
        <v>17</v>
      </c>
      <c r="B129" s="186">
        <v>51</v>
      </c>
      <c r="C129" s="186">
        <v>1343</v>
      </c>
      <c r="D129" s="186">
        <v>34</v>
      </c>
      <c r="E129" s="187">
        <v>1</v>
      </c>
      <c r="G129" s="193">
        <v>17</v>
      </c>
      <c r="H129" s="198"/>
      <c r="I129" s="195"/>
      <c r="J129" s="195"/>
      <c r="K129" s="196"/>
    </row>
    <row r="130" spans="1:14" ht="13" x14ac:dyDescent="0.3">
      <c r="A130" s="193">
        <v>18</v>
      </c>
      <c r="B130" s="186">
        <v>55</v>
      </c>
      <c r="C130" s="186">
        <v>1345</v>
      </c>
      <c r="D130" s="186">
        <v>24</v>
      </c>
      <c r="E130" s="187">
        <v>6</v>
      </c>
      <c r="G130" s="193">
        <v>18</v>
      </c>
      <c r="H130" s="198"/>
      <c r="I130" s="195"/>
      <c r="J130" s="195"/>
      <c r="K130" s="196"/>
      <c r="L130" s="203"/>
      <c r="M130" s="202" t="s">
        <v>97</v>
      </c>
      <c r="N130" s="202"/>
    </row>
    <row r="131" spans="1:14" ht="13" x14ac:dyDescent="0.3">
      <c r="A131" s="193">
        <v>19</v>
      </c>
      <c r="B131" s="186">
        <v>38</v>
      </c>
      <c r="C131" s="186">
        <v>928</v>
      </c>
      <c r="D131" s="186">
        <v>35</v>
      </c>
      <c r="E131" s="187">
        <v>1</v>
      </c>
      <c r="G131" s="193">
        <v>19</v>
      </c>
      <c r="H131" s="213">
        <v>15</v>
      </c>
      <c r="I131" s="186">
        <v>360</v>
      </c>
      <c r="J131" s="186">
        <v>14</v>
      </c>
      <c r="K131" s="187">
        <v>0</v>
      </c>
    </row>
    <row r="132" spans="1:14" ht="13" x14ac:dyDescent="0.3">
      <c r="A132" s="193">
        <v>20</v>
      </c>
      <c r="B132" s="198"/>
      <c r="C132" s="195"/>
      <c r="D132" s="195"/>
      <c r="E132" s="196"/>
      <c r="G132" s="193">
        <v>20</v>
      </c>
      <c r="H132" s="213">
        <v>20</v>
      </c>
      <c r="I132" s="186">
        <v>451</v>
      </c>
      <c r="J132" s="186">
        <v>26</v>
      </c>
      <c r="K132" s="187">
        <v>0</v>
      </c>
    </row>
    <row r="133" spans="1:14" ht="13" x14ac:dyDescent="0.3">
      <c r="A133" s="193">
        <v>21</v>
      </c>
      <c r="B133" s="195"/>
      <c r="C133" s="195"/>
      <c r="D133" s="195"/>
      <c r="E133" s="196"/>
      <c r="G133" s="193">
        <v>21</v>
      </c>
      <c r="H133" s="213">
        <v>24</v>
      </c>
      <c r="I133" s="186">
        <v>591</v>
      </c>
      <c r="J133" s="186">
        <v>49</v>
      </c>
      <c r="K133" s="187">
        <v>1</v>
      </c>
    </row>
    <row r="134" spans="1:14" ht="13" x14ac:dyDescent="0.3">
      <c r="A134" s="193">
        <v>22</v>
      </c>
      <c r="B134" s="186">
        <v>47</v>
      </c>
      <c r="C134" s="186">
        <v>1171</v>
      </c>
      <c r="D134" s="186">
        <v>60</v>
      </c>
      <c r="E134" s="187">
        <v>1</v>
      </c>
      <c r="G134" s="193">
        <v>22</v>
      </c>
      <c r="H134" s="213">
        <v>23</v>
      </c>
      <c r="I134" s="186">
        <v>519</v>
      </c>
      <c r="J134" s="186">
        <v>28</v>
      </c>
      <c r="K134" s="187">
        <v>2</v>
      </c>
    </row>
    <row r="135" spans="1:14" ht="13" x14ac:dyDescent="0.3">
      <c r="A135" s="193">
        <v>23</v>
      </c>
      <c r="B135" s="186">
        <v>61</v>
      </c>
      <c r="C135" s="186">
        <v>1632</v>
      </c>
      <c r="D135" s="186">
        <v>110</v>
      </c>
      <c r="E135" s="187">
        <v>0</v>
      </c>
      <c r="G135" s="193">
        <v>23</v>
      </c>
      <c r="H135" s="213">
        <v>28</v>
      </c>
      <c r="I135" s="186">
        <v>710</v>
      </c>
      <c r="J135" s="186">
        <v>32</v>
      </c>
      <c r="K135" s="187">
        <v>2</v>
      </c>
    </row>
    <row r="136" spans="1:14" ht="13" x14ac:dyDescent="0.3">
      <c r="A136" s="193">
        <v>24</v>
      </c>
      <c r="B136" s="186">
        <v>48</v>
      </c>
      <c r="C136" s="186">
        <v>1211</v>
      </c>
      <c r="D136" s="186">
        <v>54</v>
      </c>
      <c r="E136" s="187">
        <v>1</v>
      </c>
      <c r="G136" s="193">
        <v>24</v>
      </c>
      <c r="H136" s="195"/>
      <c r="I136" s="195"/>
      <c r="J136" s="195"/>
      <c r="K136" s="196"/>
    </row>
    <row r="137" spans="1:14" ht="13" x14ac:dyDescent="0.3">
      <c r="A137" s="193">
        <v>25</v>
      </c>
      <c r="B137" s="186">
        <v>55</v>
      </c>
      <c r="C137" s="186">
        <v>1282</v>
      </c>
      <c r="D137" s="186">
        <v>91</v>
      </c>
      <c r="E137" s="187">
        <v>5</v>
      </c>
      <c r="G137" s="193">
        <v>25</v>
      </c>
      <c r="H137" s="195"/>
      <c r="I137" s="195"/>
      <c r="J137" s="195"/>
      <c r="K137" s="196"/>
    </row>
    <row r="138" spans="1:14" ht="13" x14ac:dyDescent="0.3">
      <c r="A138" s="193">
        <v>26</v>
      </c>
      <c r="B138" s="186">
        <v>51</v>
      </c>
      <c r="C138" s="186">
        <v>1252</v>
      </c>
      <c r="D138" s="186">
        <v>174</v>
      </c>
      <c r="E138" s="187">
        <v>3</v>
      </c>
      <c r="G138" s="193">
        <v>26</v>
      </c>
      <c r="H138" s="186">
        <v>32</v>
      </c>
      <c r="I138" s="186">
        <v>880</v>
      </c>
      <c r="J138" s="186">
        <v>53</v>
      </c>
      <c r="K138" s="187">
        <v>0</v>
      </c>
    </row>
    <row r="139" spans="1:14" ht="13" x14ac:dyDescent="0.3">
      <c r="A139" s="193">
        <v>27</v>
      </c>
      <c r="B139" s="195"/>
      <c r="C139" s="195"/>
      <c r="D139" s="195"/>
      <c r="E139" s="196"/>
      <c r="G139" s="193">
        <v>27</v>
      </c>
      <c r="H139" s="186">
        <v>49</v>
      </c>
      <c r="I139" s="186">
        <v>1209</v>
      </c>
      <c r="J139" s="186">
        <v>151</v>
      </c>
      <c r="K139" s="187">
        <v>1</v>
      </c>
    </row>
    <row r="140" spans="1:14" ht="13" x14ac:dyDescent="0.3">
      <c r="A140" s="193">
        <v>28</v>
      </c>
      <c r="B140" s="195"/>
      <c r="C140" s="195"/>
      <c r="D140" s="195"/>
      <c r="E140" s="196"/>
      <c r="G140" s="193">
        <v>28</v>
      </c>
      <c r="H140" s="186">
        <v>42</v>
      </c>
      <c r="I140" s="186">
        <v>1113</v>
      </c>
      <c r="J140" s="186">
        <v>67</v>
      </c>
      <c r="K140" s="187">
        <v>1</v>
      </c>
    </row>
    <row r="141" spans="1:14" ht="13" x14ac:dyDescent="0.3">
      <c r="A141" s="193">
        <v>29</v>
      </c>
      <c r="B141" s="186">
        <v>38</v>
      </c>
      <c r="C141" s="186">
        <v>953</v>
      </c>
      <c r="D141" s="186">
        <v>70</v>
      </c>
      <c r="E141" s="187">
        <v>1</v>
      </c>
      <c r="G141" s="193">
        <v>29</v>
      </c>
      <c r="H141" s="186">
        <v>40</v>
      </c>
      <c r="I141" s="186">
        <v>937</v>
      </c>
      <c r="J141" s="186">
        <v>89</v>
      </c>
      <c r="K141" s="187">
        <v>0</v>
      </c>
    </row>
    <row r="142" spans="1:14" ht="13" x14ac:dyDescent="0.3">
      <c r="A142" s="193">
        <v>30</v>
      </c>
      <c r="B142" s="200">
        <v>37</v>
      </c>
      <c r="C142" s="186">
        <v>903</v>
      </c>
      <c r="D142" s="186">
        <v>152</v>
      </c>
      <c r="E142" s="187">
        <v>0</v>
      </c>
      <c r="G142" s="193">
        <v>30</v>
      </c>
      <c r="H142" s="186">
        <v>28</v>
      </c>
      <c r="I142" s="186">
        <v>831</v>
      </c>
      <c r="J142" s="186">
        <v>126</v>
      </c>
      <c r="K142" s="187">
        <v>0</v>
      </c>
    </row>
    <row r="143" spans="1:14" ht="13.5" thickBot="1" x14ac:dyDescent="0.35">
      <c r="A143" s="229">
        <v>31</v>
      </c>
      <c r="B143" s="186">
        <v>44</v>
      </c>
      <c r="C143" s="186">
        <v>957</v>
      </c>
      <c r="D143" s="186">
        <v>83</v>
      </c>
      <c r="E143" s="187">
        <v>2</v>
      </c>
      <c r="G143" s="229">
        <v>31</v>
      </c>
      <c r="H143" s="195"/>
      <c r="I143" s="195"/>
      <c r="J143" s="195"/>
      <c r="K143" s="196"/>
    </row>
    <row r="144" spans="1:14" ht="14" thickTop="1" thickBot="1" x14ac:dyDescent="0.35">
      <c r="B144" s="212">
        <f>SUM(B113:B143)</f>
        <v>1168</v>
      </c>
      <c r="C144" s="230">
        <f>SUM(C113:C143)</f>
        <v>29575</v>
      </c>
      <c r="D144" s="230">
        <f>SUM(D113:D143)</f>
        <v>1789</v>
      </c>
      <c r="E144" s="231">
        <f>SUM(E113:E143)</f>
        <v>48</v>
      </c>
      <c r="G144" s="168"/>
      <c r="H144" s="212">
        <f>SUM(H113:H143)</f>
        <v>366</v>
      </c>
      <c r="I144" s="210">
        <f>SUM(I113:I143)</f>
        <v>8954</v>
      </c>
      <c r="J144" s="210">
        <f>SUM(J113:J143)</f>
        <v>812</v>
      </c>
      <c r="K144" s="210">
        <f>SUM(K113:K143)</f>
        <v>10</v>
      </c>
    </row>
    <row r="145" spans="1:11" ht="13.5" thickTop="1" x14ac:dyDescent="0.3">
      <c r="G145" s="168"/>
    </row>
    <row r="146" spans="1:11" ht="13" x14ac:dyDescent="0.3">
      <c r="G146" s="168"/>
    </row>
    <row r="147" spans="1:11" ht="13" thickBot="1" x14ac:dyDescent="0.3"/>
    <row r="148" spans="1:11" ht="14" thickTop="1" thickBot="1" x14ac:dyDescent="0.35">
      <c r="A148" s="170" t="s">
        <v>11</v>
      </c>
      <c r="B148" s="171" t="s">
        <v>20</v>
      </c>
      <c r="C148" s="171" t="s">
        <v>21</v>
      </c>
      <c r="D148" s="171" t="s">
        <v>94</v>
      </c>
      <c r="E148" s="172" t="s">
        <v>95</v>
      </c>
      <c r="G148" s="170" t="s">
        <v>12</v>
      </c>
      <c r="H148" s="171" t="s">
        <v>20</v>
      </c>
      <c r="I148" s="171" t="s">
        <v>21</v>
      </c>
      <c r="J148" s="171" t="s">
        <v>94</v>
      </c>
      <c r="K148" s="172" t="s">
        <v>95</v>
      </c>
    </row>
    <row r="149" spans="1:11" ht="13" x14ac:dyDescent="0.3">
      <c r="A149" s="175">
        <v>1</v>
      </c>
      <c r="B149" s="197"/>
      <c r="C149" s="198"/>
      <c r="D149" s="198"/>
      <c r="E149" s="199"/>
      <c r="G149" s="179">
        <v>1</v>
      </c>
      <c r="H149" s="213">
        <v>64</v>
      </c>
      <c r="I149" s="213">
        <v>1627</v>
      </c>
      <c r="J149" s="213">
        <v>39</v>
      </c>
      <c r="K149" s="214">
        <v>4</v>
      </c>
    </row>
    <row r="150" spans="1:11" ht="13" x14ac:dyDescent="0.3">
      <c r="A150" s="185">
        <v>2</v>
      </c>
      <c r="B150" s="186">
        <v>46</v>
      </c>
      <c r="C150" s="186">
        <v>1229</v>
      </c>
      <c r="D150" s="186">
        <v>46</v>
      </c>
      <c r="E150" s="187">
        <v>2</v>
      </c>
      <c r="G150" s="185">
        <v>2</v>
      </c>
      <c r="H150" s="186">
        <v>56</v>
      </c>
      <c r="I150" s="186">
        <v>1420</v>
      </c>
      <c r="J150" s="186">
        <v>35</v>
      </c>
      <c r="K150" s="187">
        <v>1</v>
      </c>
    </row>
    <row r="151" spans="1:11" ht="13" x14ac:dyDescent="0.3">
      <c r="A151" s="185">
        <v>3</v>
      </c>
      <c r="B151" s="186">
        <v>57</v>
      </c>
      <c r="C151" s="186">
        <v>1431</v>
      </c>
      <c r="D151" s="186">
        <v>166</v>
      </c>
      <c r="E151" s="187">
        <v>4</v>
      </c>
      <c r="G151" s="185">
        <v>3</v>
      </c>
      <c r="H151" s="186">
        <v>55</v>
      </c>
      <c r="I151" s="186">
        <v>1354</v>
      </c>
      <c r="J151" s="186">
        <v>28</v>
      </c>
      <c r="K151" s="187">
        <v>3</v>
      </c>
    </row>
    <row r="152" spans="1:11" ht="13" x14ac:dyDescent="0.3">
      <c r="A152" s="185">
        <v>4</v>
      </c>
      <c r="B152" s="186">
        <v>39</v>
      </c>
      <c r="C152" s="186">
        <v>1030</v>
      </c>
      <c r="D152" s="186">
        <v>55</v>
      </c>
      <c r="E152" s="187">
        <v>2</v>
      </c>
      <c r="G152" s="185">
        <v>4</v>
      </c>
      <c r="H152" s="186">
        <v>35</v>
      </c>
      <c r="I152" s="186">
        <v>897</v>
      </c>
      <c r="J152" s="186">
        <v>57</v>
      </c>
      <c r="K152" s="187">
        <v>1</v>
      </c>
    </row>
    <row r="153" spans="1:11" ht="13" x14ac:dyDescent="0.3">
      <c r="A153" s="185">
        <v>5</v>
      </c>
      <c r="B153" s="200">
        <v>34</v>
      </c>
      <c r="C153" s="186">
        <v>877</v>
      </c>
      <c r="D153" s="186">
        <v>42</v>
      </c>
      <c r="E153" s="187">
        <v>4</v>
      </c>
      <c r="G153" s="182">
        <v>5</v>
      </c>
      <c r="H153" s="195"/>
      <c r="I153" s="195"/>
      <c r="J153" s="195"/>
      <c r="K153" s="196"/>
    </row>
    <row r="154" spans="1:11" ht="13" x14ac:dyDescent="0.3">
      <c r="A154" s="185">
        <v>6</v>
      </c>
      <c r="B154" s="186">
        <v>42</v>
      </c>
      <c r="C154" s="186">
        <v>1114</v>
      </c>
      <c r="D154" s="186">
        <v>20</v>
      </c>
      <c r="E154" s="187">
        <v>2</v>
      </c>
      <c r="G154" s="182">
        <v>6</v>
      </c>
      <c r="H154" s="195"/>
      <c r="I154" s="195"/>
      <c r="J154" s="195"/>
      <c r="K154" s="196"/>
    </row>
    <row r="155" spans="1:11" ht="13" x14ac:dyDescent="0.3">
      <c r="A155" s="182">
        <v>7</v>
      </c>
      <c r="B155" s="195"/>
      <c r="C155" s="195"/>
      <c r="D155" s="195"/>
      <c r="E155" s="196"/>
      <c r="G155" s="185">
        <v>7</v>
      </c>
      <c r="H155" s="186">
        <v>55</v>
      </c>
      <c r="I155" s="186">
        <v>1480</v>
      </c>
      <c r="J155" s="186">
        <v>56</v>
      </c>
      <c r="K155" s="187">
        <v>5</v>
      </c>
    </row>
    <row r="156" spans="1:11" ht="13" x14ac:dyDescent="0.3">
      <c r="A156" s="182">
        <v>8</v>
      </c>
      <c r="B156" s="195"/>
      <c r="C156" s="195"/>
      <c r="D156" s="195"/>
      <c r="E156" s="196"/>
      <c r="G156" s="185">
        <v>8</v>
      </c>
      <c r="H156" s="186">
        <v>34</v>
      </c>
      <c r="I156" s="186">
        <v>857</v>
      </c>
      <c r="J156" s="186">
        <v>26</v>
      </c>
      <c r="K156" s="187">
        <v>3</v>
      </c>
    </row>
    <row r="157" spans="1:11" ht="13" x14ac:dyDescent="0.3">
      <c r="A157" s="185">
        <v>9</v>
      </c>
      <c r="B157" s="186">
        <v>50</v>
      </c>
      <c r="C157" s="186">
        <v>1394</v>
      </c>
      <c r="D157" s="186">
        <v>19</v>
      </c>
      <c r="E157" s="187">
        <v>2</v>
      </c>
      <c r="G157" s="185">
        <v>9</v>
      </c>
      <c r="H157" s="186">
        <v>52</v>
      </c>
      <c r="I157" s="186">
        <v>1401</v>
      </c>
      <c r="J157" s="186">
        <v>70</v>
      </c>
      <c r="K157" s="187">
        <v>3</v>
      </c>
    </row>
    <row r="158" spans="1:11" ht="13" x14ac:dyDescent="0.3">
      <c r="A158" s="185">
        <v>10</v>
      </c>
      <c r="B158" s="186">
        <v>47</v>
      </c>
      <c r="C158" s="186">
        <v>1220</v>
      </c>
      <c r="D158" s="186">
        <v>83</v>
      </c>
      <c r="E158" s="187">
        <v>5</v>
      </c>
      <c r="G158" s="185">
        <v>10</v>
      </c>
      <c r="H158" s="186">
        <v>52</v>
      </c>
      <c r="I158" s="186">
        <v>1373</v>
      </c>
      <c r="J158" s="186">
        <v>71</v>
      </c>
      <c r="K158" s="187">
        <v>4</v>
      </c>
    </row>
    <row r="159" spans="1:11" ht="13" x14ac:dyDescent="0.3">
      <c r="A159" s="185">
        <v>11</v>
      </c>
      <c r="B159" s="186">
        <v>40</v>
      </c>
      <c r="C159" s="186">
        <v>1099</v>
      </c>
      <c r="D159" s="186">
        <v>28</v>
      </c>
      <c r="E159" s="187">
        <v>1</v>
      </c>
      <c r="G159" s="185">
        <v>11</v>
      </c>
      <c r="H159" s="186">
        <v>35</v>
      </c>
      <c r="I159" s="186">
        <v>849</v>
      </c>
      <c r="J159" s="186">
        <v>17</v>
      </c>
      <c r="K159" s="187">
        <v>0</v>
      </c>
    </row>
    <row r="160" spans="1:11" ht="13" x14ac:dyDescent="0.3">
      <c r="A160" s="185">
        <v>12</v>
      </c>
      <c r="B160" s="186">
        <v>46</v>
      </c>
      <c r="C160" s="186">
        <v>1114</v>
      </c>
      <c r="D160" s="186">
        <v>36</v>
      </c>
      <c r="E160" s="187">
        <v>6</v>
      </c>
      <c r="G160" s="182">
        <v>12</v>
      </c>
      <c r="H160" s="195"/>
      <c r="I160" s="195"/>
      <c r="J160" s="195"/>
      <c r="K160" s="196"/>
    </row>
    <row r="161" spans="1:14" ht="13" x14ac:dyDescent="0.3">
      <c r="A161" s="185">
        <v>13</v>
      </c>
      <c r="B161" s="186">
        <v>51</v>
      </c>
      <c r="C161" s="186">
        <v>1292</v>
      </c>
      <c r="D161" s="186">
        <v>74</v>
      </c>
      <c r="E161" s="187">
        <v>1</v>
      </c>
      <c r="G161" s="182">
        <v>13</v>
      </c>
      <c r="H161" s="195"/>
      <c r="I161" s="195"/>
      <c r="J161" s="195"/>
      <c r="K161" s="196"/>
    </row>
    <row r="162" spans="1:14" ht="13" x14ac:dyDescent="0.3">
      <c r="A162" s="182">
        <v>14</v>
      </c>
      <c r="B162" s="195"/>
      <c r="C162" s="195"/>
      <c r="D162" s="195"/>
      <c r="E162" s="196"/>
      <c r="G162" s="185">
        <v>14</v>
      </c>
      <c r="H162" s="186">
        <v>59</v>
      </c>
      <c r="I162" s="186">
        <v>1526</v>
      </c>
      <c r="J162" s="186">
        <v>65</v>
      </c>
      <c r="K162" s="187">
        <v>0</v>
      </c>
    </row>
    <row r="163" spans="1:14" ht="13" x14ac:dyDescent="0.3">
      <c r="A163" s="182">
        <v>15</v>
      </c>
      <c r="B163" s="195"/>
      <c r="C163" s="195"/>
      <c r="D163" s="195"/>
      <c r="E163" s="196"/>
      <c r="G163" s="185">
        <v>15</v>
      </c>
      <c r="H163" s="186">
        <v>56</v>
      </c>
      <c r="I163" s="186">
        <v>1388</v>
      </c>
      <c r="J163" s="186">
        <v>85</v>
      </c>
      <c r="K163" s="187">
        <v>1</v>
      </c>
    </row>
    <row r="164" spans="1:14" ht="13" x14ac:dyDescent="0.3">
      <c r="A164" s="185">
        <v>16</v>
      </c>
      <c r="B164" s="186">
        <v>55</v>
      </c>
      <c r="C164" s="186">
        <v>1497</v>
      </c>
      <c r="D164" s="186">
        <v>35</v>
      </c>
      <c r="E164" s="187">
        <v>3</v>
      </c>
      <c r="G164" s="185">
        <v>16</v>
      </c>
      <c r="H164" s="186">
        <v>48</v>
      </c>
      <c r="I164" s="186">
        <v>1287</v>
      </c>
      <c r="J164" s="186">
        <v>60</v>
      </c>
      <c r="K164" s="187">
        <v>2</v>
      </c>
      <c r="L164" s="201"/>
      <c r="M164" s="202" t="s">
        <v>96</v>
      </c>
    </row>
    <row r="165" spans="1:14" ht="13" x14ac:dyDescent="0.3">
      <c r="A165" s="185">
        <v>17</v>
      </c>
      <c r="B165" s="186">
        <v>54</v>
      </c>
      <c r="C165" s="186">
        <v>1457</v>
      </c>
      <c r="D165" s="186">
        <v>74</v>
      </c>
      <c r="E165" s="187">
        <v>4</v>
      </c>
      <c r="G165" s="185">
        <v>17</v>
      </c>
      <c r="H165" s="186">
        <v>51</v>
      </c>
      <c r="I165" s="186">
        <v>507</v>
      </c>
      <c r="J165" s="186">
        <v>12</v>
      </c>
      <c r="K165" s="187">
        <v>5</v>
      </c>
    </row>
    <row r="166" spans="1:14" ht="13" x14ac:dyDescent="0.3">
      <c r="A166" s="185">
        <v>18</v>
      </c>
      <c r="B166" s="186">
        <v>34</v>
      </c>
      <c r="C166" s="186">
        <v>933</v>
      </c>
      <c r="D166" s="186">
        <v>31</v>
      </c>
      <c r="E166" s="187">
        <v>1</v>
      </c>
      <c r="G166" s="185">
        <v>18</v>
      </c>
      <c r="H166" s="186">
        <v>36</v>
      </c>
      <c r="I166" s="186">
        <v>866</v>
      </c>
      <c r="J166" s="186">
        <v>52</v>
      </c>
      <c r="K166" s="187">
        <v>2</v>
      </c>
      <c r="L166" s="203"/>
      <c r="M166" s="202" t="s">
        <v>97</v>
      </c>
    </row>
    <row r="167" spans="1:14" ht="13" x14ac:dyDescent="0.3">
      <c r="A167" s="185">
        <v>19</v>
      </c>
      <c r="B167" s="204">
        <v>62</v>
      </c>
      <c r="C167" s="186">
        <v>1665</v>
      </c>
      <c r="D167" s="186">
        <v>69</v>
      </c>
      <c r="E167" s="187">
        <v>6</v>
      </c>
      <c r="G167" s="193">
        <v>19</v>
      </c>
      <c r="H167" s="195"/>
      <c r="I167" s="195"/>
      <c r="J167" s="195"/>
      <c r="K167" s="196"/>
    </row>
    <row r="168" spans="1:14" ht="13" x14ac:dyDescent="0.3">
      <c r="A168" s="185">
        <v>20</v>
      </c>
      <c r="B168" s="186">
        <v>54</v>
      </c>
      <c r="C168" s="186">
        <v>1372</v>
      </c>
      <c r="D168" s="186">
        <v>111</v>
      </c>
      <c r="E168" s="187">
        <v>0</v>
      </c>
      <c r="G168" s="193">
        <v>20</v>
      </c>
      <c r="H168" s="195"/>
      <c r="I168" s="195"/>
      <c r="J168" s="195"/>
      <c r="K168" s="196"/>
    </row>
    <row r="169" spans="1:14" ht="13" x14ac:dyDescent="0.3">
      <c r="A169" s="182">
        <v>21</v>
      </c>
      <c r="B169" s="195"/>
      <c r="C169" s="195"/>
      <c r="D169" s="195"/>
      <c r="E169" s="196"/>
      <c r="G169" s="193">
        <v>21</v>
      </c>
      <c r="H169" s="186">
        <v>60</v>
      </c>
      <c r="I169" s="186">
        <v>1616</v>
      </c>
      <c r="J169" s="186">
        <v>22</v>
      </c>
      <c r="K169" s="187">
        <v>2</v>
      </c>
    </row>
    <row r="170" spans="1:14" ht="13" x14ac:dyDescent="0.3">
      <c r="A170" s="182">
        <v>22</v>
      </c>
      <c r="B170" s="195"/>
      <c r="C170" s="195"/>
      <c r="D170" s="195"/>
      <c r="E170" s="196"/>
      <c r="G170" s="193">
        <v>22</v>
      </c>
      <c r="H170" s="186">
        <v>33</v>
      </c>
      <c r="I170" s="186">
        <v>884</v>
      </c>
      <c r="J170" s="186">
        <v>74</v>
      </c>
      <c r="K170" s="187">
        <v>4</v>
      </c>
    </row>
    <row r="171" spans="1:14" ht="13" x14ac:dyDescent="0.3">
      <c r="A171" s="185">
        <v>23</v>
      </c>
      <c r="B171" s="186">
        <v>57</v>
      </c>
      <c r="C171" s="186">
        <v>1465</v>
      </c>
      <c r="D171" s="186">
        <v>86</v>
      </c>
      <c r="E171" s="187">
        <v>2</v>
      </c>
      <c r="G171" s="193">
        <v>23</v>
      </c>
      <c r="H171" s="186">
        <v>45</v>
      </c>
      <c r="I171" s="186">
        <v>1122</v>
      </c>
      <c r="J171" s="186">
        <v>83</v>
      </c>
      <c r="K171" s="187">
        <v>1</v>
      </c>
    </row>
    <row r="172" spans="1:14" ht="13" x14ac:dyDescent="0.3">
      <c r="A172" s="185">
        <v>24</v>
      </c>
      <c r="B172" s="186">
        <v>52</v>
      </c>
      <c r="C172" s="186">
        <v>1271</v>
      </c>
      <c r="D172" s="186">
        <v>108</v>
      </c>
      <c r="E172" s="187">
        <v>4</v>
      </c>
      <c r="G172" s="193">
        <v>24</v>
      </c>
      <c r="H172" s="186">
        <v>60</v>
      </c>
      <c r="I172" s="186">
        <v>1605</v>
      </c>
      <c r="J172" s="186">
        <v>47</v>
      </c>
      <c r="K172" s="187">
        <v>5</v>
      </c>
    </row>
    <row r="173" spans="1:14" ht="13" x14ac:dyDescent="0.3">
      <c r="A173" s="185">
        <v>25</v>
      </c>
      <c r="B173" s="186">
        <v>57</v>
      </c>
      <c r="C173" s="186">
        <v>1484</v>
      </c>
      <c r="D173" s="186">
        <v>84</v>
      </c>
      <c r="E173" s="187">
        <v>0</v>
      </c>
      <c r="G173" s="193">
        <v>25</v>
      </c>
      <c r="H173" s="186">
        <v>44</v>
      </c>
      <c r="I173" s="186">
        <v>1145</v>
      </c>
      <c r="J173" s="186">
        <v>35</v>
      </c>
      <c r="K173" s="187">
        <v>0</v>
      </c>
      <c r="N173" s="257"/>
    </row>
    <row r="174" spans="1:14" ht="13" x14ac:dyDescent="0.3">
      <c r="A174" s="185">
        <v>26</v>
      </c>
      <c r="B174" s="186">
        <v>37</v>
      </c>
      <c r="C174" s="186">
        <v>951</v>
      </c>
      <c r="D174" s="186">
        <v>14</v>
      </c>
      <c r="E174" s="187">
        <v>4</v>
      </c>
      <c r="G174" s="193">
        <v>26</v>
      </c>
      <c r="H174" s="195"/>
      <c r="I174" s="195"/>
      <c r="J174" s="195"/>
      <c r="K174" s="196"/>
    </row>
    <row r="175" spans="1:14" ht="13" x14ac:dyDescent="0.3">
      <c r="A175" s="185">
        <v>27</v>
      </c>
      <c r="B175" s="186">
        <v>39</v>
      </c>
      <c r="C175" s="186">
        <v>982</v>
      </c>
      <c r="D175" s="186">
        <v>107</v>
      </c>
      <c r="E175" s="187">
        <v>4</v>
      </c>
      <c r="G175" s="193">
        <v>27</v>
      </c>
      <c r="H175" s="195"/>
      <c r="I175" s="195"/>
      <c r="J175" s="195"/>
      <c r="K175" s="196"/>
    </row>
    <row r="176" spans="1:14" ht="13" x14ac:dyDescent="0.3">
      <c r="A176" s="182">
        <v>28</v>
      </c>
      <c r="B176" s="195"/>
      <c r="C176" s="195"/>
      <c r="D176" s="195"/>
      <c r="E176" s="196"/>
      <c r="G176" s="193">
        <v>28</v>
      </c>
      <c r="H176" s="186">
        <v>36</v>
      </c>
      <c r="I176" s="186">
        <v>972</v>
      </c>
      <c r="J176" s="186">
        <v>5</v>
      </c>
      <c r="K176" s="187">
        <v>2</v>
      </c>
    </row>
    <row r="177" spans="1:11" ht="13" x14ac:dyDescent="0.3">
      <c r="A177" s="182">
        <v>29</v>
      </c>
      <c r="B177" s="195"/>
      <c r="C177" s="195"/>
      <c r="D177" s="195"/>
      <c r="E177" s="196"/>
      <c r="G177" s="193">
        <v>29</v>
      </c>
      <c r="H177" s="186">
        <v>27</v>
      </c>
      <c r="I177" s="186">
        <v>751</v>
      </c>
      <c r="J177" s="186">
        <v>55</v>
      </c>
      <c r="K177" s="187">
        <v>2</v>
      </c>
    </row>
    <row r="178" spans="1:11" ht="13" x14ac:dyDescent="0.3">
      <c r="A178" s="185">
        <v>30</v>
      </c>
      <c r="B178" s="186">
        <v>54</v>
      </c>
      <c r="C178" s="186">
        <v>1449</v>
      </c>
      <c r="D178" s="186">
        <v>40</v>
      </c>
      <c r="E178" s="187">
        <v>3</v>
      </c>
      <c r="G178" s="193">
        <v>30</v>
      </c>
      <c r="H178" s="186">
        <v>34</v>
      </c>
      <c r="I178" s="186">
        <v>820</v>
      </c>
      <c r="J178" s="186">
        <v>30</v>
      </c>
      <c r="K178" s="187">
        <v>3</v>
      </c>
    </row>
    <row r="179" spans="1:11" ht="13.5" thickBot="1" x14ac:dyDescent="0.35">
      <c r="A179" s="208">
        <v>31</v>
      </c>
      <c r="B179" s="195"/>
      <c r="C179" s="195"/>
      <c r="D179" s="195"/>
      <c r="E179" s="196"/>
      <c r="G179" s="229">
        <v>31</v>
      </c>
      <c r="H179" s="195"/>
      <c r="I179" s="195"/>
      <c r="J179" s="195"/>
      <c r="K179" s="196"/>
    </row>
    <row r="180" spans="1:11" ht="14" thickTop="1" thickBot="1" x14ac:dyDescent="0.35">
      <c r="B180" s="233">
        <f>SUM(B149:B179)</f>
        <v>1007</v>
      </c>
      <c r="C180" s="234">
        <f>SUM(C149:C179)</f>
        <v>26326</v>
      </c>
      <c r="D180" s="230">
        <f>SUM(D149:D179)</f>
        <v>1328</v>
      </c>
      <c r="E180" s="231">
        <f>SUM(E149:E179)</f>
        <v>60</v>
      </c>
      <c r="G180" s="168"/>
      <c r="H180" s="212">
        <f>SUM(H149:H179)</f>
        <v>1027</v>
      </c>
      <c r="I180" s="230">
        <f>SUM(I149:I179)</f>
        <v>25747</v>
      </c>
      <c r="J180" s="230">
        <f>SUM(J149:J179)</f>
        <v>1024</v>
      </c>
      <c r="K180" s="231">
        <f>SUM(K149:K179)</f>
        <v>53</v>
      </c>
    </row>
    <row r="181" spans="1:11" ht="13.5" thickTop="1" x14ac:dyDescent="0.3">
      <c r="G181" s="168"/>
    </row>
    <row r="182" spans="1:11" ht="13" x14ac:dyDescent="0.3">
      <c r="G182" s="168"/>
    </row>
    <row r="183" spans="1:11" ht="13.5" thickBot="1" x14ac:dyDescent="0.35">
      <c r="G183" s="168"/>
    </row>
    <row r="184" spans="1:11" ht="14" thickTop="1" thickBot="1" x14ac:dyDescent="0.35">
      <c r="A184" s="170" t="s">
        <v>16</v>
      </c>
      <c r="B184" s="171" t="s">
        <v>20</v>
      </c>
      <c r="C184" s="171" t="s">
        <v>21</v>
      </c>
      <c r="D184" s="171" t="s">
        <v>94</v>
      </c>
      <c r="E184" s="172" t="s">
        <v>95</v>
      </c>
      <c r="G184" s="170" t="s">
        <v>17</v>
      </c>
      <c r="H184" s="171" t="s">
        <v>20</v>
      </c>
      <c r="I184" s="171" t="s">
        <v>21</v>
      </c>
      <c r="J184" s="171" t="s">
        <v>94</v>
      </c>
      <c r="K184" s="172" t="s">
        <v>95</v>
      </c>
    </row>
    <row r="185" spans="1:11" ht="13" x14ac:dyDescent="0.3">
      <c r="A185" s="225">
        <v>1</v>
      </c>
      <c r="B185" s="195"/>
      <c r="C185" s="195"/>
      <c r="D185" s="195"/>
      <c r="E185" s="196"/>
      <c r="G185" s="175">
        <v>1</v>
      </c>
      <c r="H185" s="198"/>
      <c r="I185" s="198"/>
      <c r="J185" s="198"/>
      <c r="K185" s="199"/>
    </row>
    <row r="186" spans="1:11" ht="13" x14ac:dyDescent="0.3">
      <c r="A186" s="193">
        <v>2</v>
      </c>
      <c r="B186" s="195"/>
      <c r="C186" s="195"/>
      <c r="D186" s="195"/>
      <c r="E186" s="196"/>
      <c r="G186" s="185">
        <v>2</v>
      </c>
      <c r="H186" s="186">
        <v>62</v>
      </c>
      <c r="I186" s="186">
        <v>1584</v>
      </c>
      <c r="J186" s="186">
        <v>38</v>
      </c>
      <c r="K186" s="187">
        <v>4</v>
      </c>
    </row>
    <row r="187" spans="1:11" ht="13" x14ac:dyDescent="0.3">
      <c r="A187" s="193">
        <v>3</v>
      </c>
      <c r="B187" s="195"/>
      <c r="C187" s="195"/>
      <c r="D187" s="195"/>
      <c r="E187" s="196"/>
      <c r="G187" s="185">
        <v>3</v>
      </c>
      <c r="H187" s="186">
        <v>58</v>
      </c>
      <c r="I187" s="186">
        <v>1486</v>
      </c>
      <c r="J187" s="186">
        <v>87</v>
      </c>
      <c r="K187" s="187">
        <v>4</v>
      </c>
    </row>
    <row r="188" spans="1:11" ht="13" x14ac:dyDescent="0.3">
      <c r="A188" s="185">
        <v>4</v>
      </c>
      <c r="B188" s="186">
        <v>56</v>
      </c>
      <c r="C188" s="186">
        <v>1445</v>
      </c>
      <c r="D188" s="186">
        <v>7</v>
      </c>
      <c r="E188" s="187">
        <v>0</v>
      </c>
      <c r="G188" s="185">
        <v>4</v>
      </c>
      <c r="H188" s="186">
        <v>37</v>
      </c>
      <c r="I188" s="186">
        <v>966</v>
      </c>
      <c r="J188" s="186">
        <v>12</v>
      </c>
      <c r="K188" s="187">
        <v>0</v>
      </c>
    </row>
    <row r="189" spans="1:11" ht="13" x14ac:dyDescent="0.3">
      <c r="A189" s="185">
        <v>5</v>
      </c>
      <c r="B189" s="186">
        <v>46</v>
      </c>
      <c r="C189" s="186">
        <v>1091</v>
      </c>
      <c r="D189" s="186">
        <v>43</v>
      </c>
      <c r="E189" s="187">
        <v>1</v>
      </c>
      <c r="G189" s="185">
        <v>5</v>
      </c>
      <c r="H189" s="186">
        <v>44</v>
      </c>
      <c r="I189" s="186">
        <v>1099</v>
      </c>
      <c r="J189" s="186">
        <v>20</v>
      </c>
      <c r="K189" s="187">
        <v>3</v>
      </c>
    </row>
    <row r="190" spans="1:11" ht="13" x14ac:dyDescent="0.3">
      <c r="A190" s="185">
        <v>6</v>
      </c>
      <c r="B190" s="186">
        <v>43</v>
      </c>
      <c r="C190" s="186">
        <v>1056</v>
      </c>
      <c r="D190" s="186">
        <v>22</v>
      </c>
      <c r="E190" s="187">
        <v>4</v>
      </c>
      <c r="G190" s="185">
        <v>6</v>
      </c>
      <c r="H190" s="186">
        <v>44</v>
      </c>
      <c r="I190" s="186">
        <v>1068</v>
      </c>
      <c r="J190" s="186">
        <v>57</v>
      </c>
      <c r="K190" s="187">
        <v>1</v>
      </c>
    </row>
    <row r="191" spans="1:11" ht="13" x14ac:dyDescent="0.3">
      <c r="A191" s="185">
        <v>7</v>
      </c>
      <c r="B191" s="186">
        <v>58</v>
      </c>
      <c r="C191" s="186">
        <v>1485</v>
      </c>
      <c r="D191" s="186">
        <v>55</v>
      </c>
      <c r="E191" s="187">
        <v>3</v>
      </c>
      <c r="G191" s="182">
        <v>7</v>
      </c>
      <c r="H191" s="195"/>
      <c r="I191" s="195"/>
      <c r="J191" s="195"/>
      <c r="K191" s="196"/>
    </row>
    <row r="192" spans="1:11" ht="13" x14ac:dyDescent="0.3">
      <c r="A192" s="185">
        <v>8</v>
      </c>
      <c r="B192" s="235">
        <v>48</v>
      </c>
      <c r="C192" s="186">
        <v>1170</v>
      </c>
      <c r="D192" s="186">
        <v>83</v>
      </c>
      <c r="E192" s="187">
        <v>4</v>
      </c>
      <c r="G192" s="182">
        <v>8</v>
      </c>
      <c r="H192" s="195"/>
      <c r="I192" s="195"/>
      <c r="J192" s="195"/>
      <c r="K192" s="196"/>
    </row>
    <row r="193" spans="1:13" ht="13" x14ac:dyDescent="0.3">
      <c r="A193" s="182">
        <v>9</v>
      </c>
      <c r="B193" s="195"/>
      <c r="C193" s="195"/>
      <c r="D193" s="195"/>
      <c r="E193" s="196"/>
      <c r="G193" s="185">
        <v>9</v>
      </c>
      <c r="H193" s="186">
        <v>47</v>
      </c>
      <c r="I193" s="186">
        <v>1257</v>
      </c>
      <c r="J193" s="186">
        <v>14</v>
      </c>
      <c r="K193" s="187">
        <v>1</v>
      </c>
    </row>
    <row r="194" spans="1:13" ht="13" x14ac:dyDescent="0.3">
      <c r="A194" s="182">
        <v>10</v>
      </c>
      <c r="B194" s="195"/>
      <c r="C194" s="195"/>
      <c r="D194" s="195"/>
      <c r="E194" s="196"/>
      <c r="G194" s="185">
        <v>10</v>
      </c>
      <c r="H194" s="186">
        <v>44</v>
      </c>
      <c r="I194" s="186">
        <v>1066</v>
      </c>
      <c r="J194" s="186">
        <v>21</v>
      </c>
      <c r="K194" s="187">
        <v>3</v>
      </c>
    </row>
    <row r="195" spans="1:13" ht="13" x14ac:dyDescent="0.3">
      <c r="A195" s="182">
        <v>11</v>
      </c>
      <c r="B195" s="195"/>
      <c r="C195" s="195"/>
      <c r="D195" s="195"/>
      <c r="E195" s="196"/>
      <c r="G195" s="185">
        <v>11</v>
      </c>
      <c r="H195" s="186">
        <v>50</v>
      </c>
      <c r="I195" s="186">
        <v>1203</v>
      </c>
      <c r="J195" s="186">
        <v>42</v>
      </c>
      <c r="K195" s="187">
        <v>0</v>
      </c>
      <c r="L195" s="201"/>
      <c r="M195" s="202" t="s">
        <v>96</v>
      </c>
    </row>
    <row r="196" spans="1:13" ht="13" x14ac:dyDescent="0.3">
      <c r="A196" s="185">
        <v>12</v>
      </c>
      <c r="B196" s="186">
        <v>49</v>
      </c>
      <c r="C196" s="186">
        <v>1207</v>
      </c>
      <c r="D196" s="186">
        <v>50</v>
      </c>
      <c r="E196" s="187">
        <v>6</v>
      </c>
      <c r="G196" s="185">
        <v>12</v>
      </c>
      <c r="H196" s="186">
        <v>25</v>
      </c>
      <c r="I196" s="186">
        <v>788</v>
      </c>
      <c r="J196" s="186">
        <v>44</v>
      </c>
      <c r="K196" s="187">
        <v>3</v>
      </c>
    </row>
    <row r="197" spans="1:13" ht="13" x14ac:dyDescent="0.3">
      <c r="A197" s="185">
        <v>13</v>
      </c>
      <c r="B197" s="186">
        <v>40</v>
      </c>
      <c r="C197" s="186">
        <v>1131</v>
      </c>
      <c r="D197" s="186">
        <v>27</v>
      </c>
      <c r="E197" s="187">
        <v>0</v>
      </c>
      <c r="G197" s="185">
        <v>13</v>
      </c>
      <c r="H197" s="186">
        <v>45</v>
      </c>
      <c r="I197" s="186">
        <v>1154</v>
      </c>
      <c r="J197" s="186">
        <v>51</v>
      </c>
      <c r="K197" s="187">
        <v>3</v>
      </c>
      <c r="L197" s="203"/>
      <c r="M197" s="202" t="s">
        <v>97</v>
      </c>
    </row>
    <row r="198" spans="1:13" ht="13" x14ac:dyDescent="0.3">
      <c r="A198" s="185">
        <v>14</v>
      </c>
      <c r="B198" s="186">
        <v>35</v>
      </c>
      <c r="C198" s="186">
        <v>888</v>
      </c>
      <c r="D198" s="186">
        <v>28</v>
      </c>
      <c r="E198" s="187">
        <v>2</v>
      </c>
      <c r="G198" s="182">
        <v>14</v>
      </c>
      <c r="H198" s="195"/>
      <c r="I198" s="195"/>
      <c r="J198" s="195"/>
      <c r="K198" s="196"/>
    </row>
    <row r="199" spans="1:13" ht="13" x14ac:dyDescent="0.3">
      <c r="A199" s="185">
        <v>15</v>
      </c>
      <c r="B199" s="186">
        <v>45</v>
      </c>
      <c r="C199" s="186">
        <v>1141</v>
      </c>
      <c r="D199" s="186">
        <v>51</v>
      </c>
      <c r="E199" s="187">
        <v>1</v>
      </c>
      <c r="G199" s="182">
        <v>15</v>
      </c>
      <c r="H199" s="195"/>
      <c r="I199" s="195"/>
      <c r="J199" s="195"/>
      <c r="K199" s="196"/>
    </row>
    <row r="200" spans="1:13" ht="13" x14ac:dyDescent="0.3">
      <c r="A200" s="182">
        <v>16</v>
      </c>
      <c r="B200" s="195"/>
      <c r="C200" s="195"/>
      <c r="D200" s="195"/>
      <c r="E200" s="196"/>
      <c r="G200" s="185">
        <v>16</v>
      </c>
      <c r="H200" s="186">
        <v>45</v>
      </c>
      <c r="I200" s="186">
        <v>1175</v>
      </c>
      <c r="J200" s="186">
        <v>47</v>
      </c>
      <c r="K200" s="187">
        <v>1</v>
      </c>
    </row>
    <row r="201" spans="1:13" ht="13" x14ac:dyDescent="0.3">
      <c r="A201" s="182">
        <v>17</v>
      </c>
      <c r="B201" s="195"/>
      <c r="C201" s="195"/>
      <c r="D201" s="195"/>
      <c r="E201" s="196"/>
      <c r="G201" s="185">
        <v>17</v>
      </c>
      <c r="H201" s="186">
        <v>43</v>
      </c>
      <c r="I201" s="186">
        <v>1039</v>
      </c>
      <c r="J201" s="186">
        <v>51</v>
      </c>
      <c r="K201" s="187">
        <v>3</v>
      </c>
    </row>
    <row r="202" spans="1:13" ht="13" x14ac:dyDescent="0.3">
      <c r="A202" s="185">
        <v>18</v>
      </c>
      <c r="B202" s="186">
        <v>50</v>
      </c>
      <c r="C202" s="186">
        <v>1311</v>
      </c>
      <c r="D202" s="186">
        <v>61</v>
      </c>
      <c r="E202" s="187">
        <v>3</v>
      </c>
      <c r="G202" s="185">
        <v>18</v>
      </c>
      <c r="H202" s="186">
        <v>44</v>
      </c>
      <c r="I202" s="186">
        <v>1064</v>
      </c>
      <c r="J202" s="186">
        <v>12</v>
      </c>
      <c r="K202" s="187">
        <v>0</v>
      </c>
    </row>
    <row r="203" spans="1:13" ht="13" x14ac:dyDescent="0.3">
      <c r="A203" s="185">
        <v>19</v>
      </c>
      <c r="B203" s="186">
        <v>46</v>
      </c>
      <c r="C203" s="186">
        <v>1275</v>
      </c>
      <c r="D203" s="186">
        <v>72</v>
      </c>
      <c r="E203" s="187">
        <v>6</v>
      </c>
      <c r="G203" s="185">
        <v>19</v>
      </c>
      <c r="H203" s="186">
        <v>36</v>
      </c>
      <c r="I203" s="186">
        <v>850</v>
      </c>
      <c r="J203" s="186">
        <v>12</v>
      </c>
      <c r="K203" s="187">
        <v>4</v>
      </c>
    </row>
    <row r="204" spans="1:13" ht="13" x14ac:dyDescent="0.3">
      <c r="A204" s="185">
        <v>20</v>
      </c>
      <c r="B204" s="186">
        <v>41</v>
      </c>
      <c r="C204" s="186">
        <v>1006</v>
      </c>
      <c r="D204" s="186">
        <v>23</v>
      </c>
      <c r="E204" s="187">
        <v>0</v>
      </c>
      <c r="G204" s="185">
        <v>20</v>
      </c>
      <c r="H204" s="186">
        <v>28</v>
      </c>
      <c r="I204" s="186">
        <v>693</v>
      </c>
      <c r="J204" s="186">
        <v>31</v>
      </c>
      <c r="K204" s="187">
        <v>0</v>
      </c>
    </row>
    <row r="205" spans="1:13" ht="13" x14ac:dyDescent="0.3">
      <c r="A205" s="185">
        <v>21</v>
      </c>
      <c r="B205" s="186">
        <v>59</v>
      </c>
      <c r="C205" s="186">
        <v>1421</v>
      </c>
      <c r="D205" s="186">
        <v>40</v>
      </c>
      <c r="E205" s="187">
        <v>3</v>
      </c>
      <c r="G205" s="193">
        <v>21</v>
      </c>
      <c r="H205" s="195"/>
      <c r="I205" s="195"/>
      <c r="J205" s="195"/>
      <c r="K205" s="196"/>
    </row>
    <row r="206" spans="1:13" ht="13" x14ac:dyDescent="0.3">
      <c r="A206" s="185">
        <v>22</v>
      </c>
      <c r="B206" s="186">
        <v>34</v>
      </c>
      <c r="C206" s="186">
        <v>924</v>
      </c>
      <c r="D206" s="186">
        <v>22</v>
      </c>
      <c r="E206" s="187">
        <v>4</v>
      </c>
      <c r="G206" s="193">
        <v>22</v>
      </c>
      <c r="H206" s="195"/>
      <c r="I206" s="195"/>
      <c r="J206" s="195"/>
      <c r="K206" s="196"/>
    </row>
    <row r="207" spans="1:13" ht="13" x14ac:dyDescent="0.3">
      <c r="A207" s="182">
        <v>23</v>
      </c>
      <c r="B207" s="195"/>
      <c r="C207" s="195"/>
      <c r="D207" s="195"/>
      <c r="E207" s="196"/>
      <c r="G207" s="193">
        <v>23</v>
      </c>
      <c r="H207" s="186"/>
      <c r="I207" s="186"/>
      <c r="J207" s="186"/>
      <c r="K207" s="187"/>
    </row>
    <row r="208" spans="1:13" ht="13" x14ac:dyDescent="0.3">
      <c r="A208" s="182">
        <v>24</v>
      </c>
      <c r="B208" s="195"/>
      <c r="C208" s="195"/>
      <c r="D208" s="195"/>
      <c r="E208" s="196"/>
      <c r="G208" s="193">
        <v>24</v>
      </c>
      <c r="H208" s="186"/>
      <c r="I208" s="186"/>
      <c r="J208" s="186"/>
      <c r="K208" s="187"/>
    </row>
    <row r="209" spans="1:11" ht="13" x14ac:dyDescent="0.3">
      <c r="A209" s="185">
        <v>25</v>
      </c>
      <c r="B209" s="204">
        <v>63</v>
      </c>
      <c r="C209" s="186">
        <v>1625</v>
      </c>
      <c r="D209" s="186">
        <v>53</v>
      </c>
      <c r="E209" s="187">
        <v>5</v>
      </c>
      <c r="G209" s="193">
        <v>25</v>
      </c>
      <c r="H209" s="195"/>
      <c r="I209" s="195"/>
      <c r="J209" s="195"/>
      <c r="K209" s="196"/>
    </row>
    <row r="210" spans="1:11" ht="13" x14ac:dyDescent="0.3">
      <c r="A210" s="185">
        <v>26</v>
      </c>
      <c r="B210" s="186">
        <v>42</v>
      </c>
      <c r="C210" s="186">
        <v>1093</v>
      </c>
      <c r="D210" s="186">
        <v>37</v>
      </c>
      <c r="E210" s="187">
        <v>2</v>
      </c>
      <c r="G210" s="193">
        <v>26</v>
      </c>
      <c r="H210" s="195"/>
      <c r="I210" s="195"/>
      <c r="J210" s="195"/>
      <c r="K210" s="196"/>
    </row>
    <row r="211" spans="1:11" ht="13" x14ac:dyDescent="0.3">
      <c r="A211" s="185">
        <v>27</v>
      </c>
      <c r="B211" s="200">
        <v>34</v>
      </c>
      <c r="C211" s="186">
        <v>874</v>
      </c>
      <c r="D211" s="186">
        <v>26</v>
      </c>
      <c r="E211" s="187">
        <v>3</v>
      </c>
      <c r="G211" s="193">
        <v>27</v>
      </c>
      <c r="H211" s="195"/>
      <c r="I211" s="195"/>
      <c r="J211" s="195"/>
      <c r="K211" s="196"/>
    </row>
    <row r="212" spans="1:11" ht="13" x14ac:dyDescent="0.3">
      <c r="A212" s="185">
        <v>28</v>
      </c>
      <c r="B212" s="186">
        <v>51</v>
      </c>
      <c r="C212" s="186">
        <v>1200</v>
      </c>
      <c r="D212" s="186">
        <v>71</v>
      </c>
      <c r="E212" s="187">
        <v>4</v>
      </c>
      <c r="G212" s="193">
        <v>28</v>
      </c>
      <c r="H212" s="195"/>
      <c r="I212" s="195"/>
      <c r="J212" s="195"/>
      <c r="K212" s="196"/>
    </row>
    <row r="213" spans="1:11" ht="13" x14ac:dyDescent="0.3">
      <c r="A213" s="185">
        <v>29</v>
      </c>
      <c r="B213" s="186">
        <v>38</v>
      </c>
      <c r="C213" s="186">
        <v>922</v>
      </c>
      <c r="D213" s="186">
        <v>44</v>
      </c>
      <c r="E213" s="187">
        <v>3</v>
      </c>
      <c r="G213" s="193">
        <v>29</v>
      </c>
      <c r="H213" s="195"/>
      <c r="I213" s="195"/>
      <c r="J213" s="195"/>
      <c r="K213" s="196"/>
    </row>
    <row r="214" spans="1:11" ht="13" x14ac:dyDescent="0.3">
      <c r="A214" s="182">
        <v>30</v>
      </c>
      <c r="B214" s="195"/>
      <c r="C214" s="195"/>
      <c r="D214" s="195"/>
      <c r="E214" s="196"/>
      <c r="G214" s="193">
        <v>30</v>
      </c>
      <c r="H214" s="195"/>
      <c r="I214" s="195"/>
      <c r="J214" s="195"/>
      <c r="K214" s="196"/>
    </row>
    <row r="215" spans="1:11" ht="13.5" thickBot="1" x14ac:dyDescent="0.35">
      <c r="A215" s="208">
        <v>31</v>
      </c>
      <c r="B215" s="195"/>
      <c r="C215" s="195"/>
      <c r="D215" s="195"/>
      <c r="E215" s="196"/>
      <c r="G215" s="229">
        <v>31</v>
      </c>
      <c r="H215" s="186"/>
      <c r="I215" s="186"/>
      <c r="J215" s="186"/>
      <c r="K215" s="187"/>
    </row>
    <row r="216" spans="1:11" ht="14" thickTop="1" thickBot="1" x14ac:dyDescent="0.35">
      <c r="B216" s="238">
        <f>SUM(B185:B215)</f>
        <v>878</v>
      </c>
      <c r="C216" s="230">
        <f>SUM(C185:C215)</f>
        <v>22265</v>
      </c>
      <c r="D216" s="230">
        <f>SUM(D185:D215)</f>
        <v>815</v>
      </c>
      <c r="E216" s="231">
        <f>SUM(E185:E215)</f>
        <v>54</v>
      </c>
      <c r="G216" s="168"/>
      <c r="H216" s="212">
        <f>SUM(H185:H215)</f>
        <v>652</v>
      </c>
      <c r="I216" s="230">
        <f>SUM(I185:I215)</f>
        <v>16492</v>
      </c>
      <c r="J216" s="230">
        <f>SUM(J185:J215)</f>
        <v>539</v>
      </c>
      <c r="K216" s="231">
        <f>SUM(K185:K215)</f>
        <v>30</v>
      </c>
    </row>
    <row r="217" spans="1:11" ht="13.5" thickTop="1" x14ac:dyDescent="0.3">
      <c r="G217" s="168"/>
    </row>
    <row r="218" spans="1:11" ht="13" x14ac:dyDescent="0.3">
      <c r="G218" s="168"/>
    </row>
    <row r="219" spans="1:11" ht="13" thickBot="1" x14ac:dyDescent="0.3"/>
    <row r="220" spans="1:11" ht="14" thickTop="1" thickBot="1" x14ac:dyDescent="0.35">
      <c r="A220" s="239">
        <v>2024</v>
      </c>
      <c r="B220" s="240" t="s">
        <v>20</v>
      </c>
      <c r="C220" s="240" t="s">
        <v>100</v>
      </c>
      <c r="D220" s="240" t="s">
        <v>21</v>
      </c>
      <c r="E220" s="240" t="s">
        <v>101</v>
      </c>
      <c r="F220" s="240" t="s">
        <v>44</v>
      </c>
      <c r="G220" s="241" t="s">
        <v>102</v>
      </c>
    </row>
    <row r="221" spans="1:11" ht="13" thickTop="1" x14ac:dyDescent="0.25">
      <c r="A221" s="242"/>
      <c r="B221" s="243"/>
      <c r="C221" s="243"/>
      <c r="D221" s="243"/>
      <c r="E221" s="243"/>
      <c r="F221" s="243"/>
      <c r="G221" s="244"/>
    </row>
    <row r="222" spans="1:11" x14ac:dyDescent="0.25">
      <c r="A222" s="245" t="s">
        <v>2</v>
      </c>
      <c r="B222" s="186">
        <f>B36</f>
        <v>890</v>
      </c>
      <c r="C222" s="186">
        <f>B222/21</f>
        <v>42.38095238095238</v>
      </c>
      <c r="D222" s="186">
        <f>C36</f>
        <v>22046</v>
      </c>
      <c r="E222" s="186">
        <f>D36</f>
        <v>933</v>
      </c>
      <c r="F222" s="186">
        <f>E36</f>
        <v>88</v>
      </c>
      <c r="G222" s="246">
        <f>D222/B222</f>
        <v>24.770786516853931</v>
      </c>
      <c r="H222" s="127" t="s">
        <v>103</v>
      </c>
    </row>
    <row r="223" spans="1:11" x14ac:dyDescent="0.25">
      <c r="A223" s="245" t="s">
        <v>4</v>
      </c>
      <c r="B223" s="186">
        <f>H36</f>
        <v>969</v>
      </c>
      <c r="C223" s="186">
        <f>B223/21</f>
        <v>46.142857142857146</v>
      </c>
      <c r="D223" s="186">
        <f>I36</f>
        <v>24640</v>
      </c>
      <c r="E223" s="186">
        <f>J36</f>
        <v>751</v>
      </c>
      <c r="F223" s="186">
        <f>K36</f>
        <v>80</v>
      </c>
      <c r="G223" s="246">
        <f t="shared" ref="G223:G233" si="0">D223/B223</f>
        <v>25.428276573787411</v>
      </c>
      <c r="H223" s="127" t="s">
        <v>103</v>
      </c>
    </row>
    <row r="224" spans="1:11" x14ac:dyDescent="0.25">
      <c r="A224" s="245" t="s">
        <v>5</v>
      </c>
      <c r="B224" s="186">
        <f>B72</f>
        <v>1223</v>
      </c>
      <c r="C224" s="186">
        <f>B224/21</f>
        <v>58.238095238095241</v>
      </c>
      <c r="D224" s="186">
        <f>C72</f>
        <v>31688</v>
      </c>
      <c r="E224" s="186">
        <f>D72</f>
        <v>1081</v>
      </c>
      <c r="F224" s="186">
        <f>E72</f>
        <v>65</v>
      </c>
      <c r="G224" s="246">
        <f t="shared" si="0"/>
        <v>25.910057236304169</v>
      </c>
      <c r="H224" s="202" t="s">
        <v>103</v>
      </c>
    </row>
    <row r="225" spans="1:8" x14ac:dyDescent="0.25">
      <c r="A225" s="245" t="s">
        <v>6</v>
      </c>
      <c r="B225" s="186">
        <f>H72</f>
        <v>1114</v>
      </c>
      <c r="C225" s="186">
        <f>B225/21</f>
        <v>53.047619047619051</v>
      </c>
      <c r="D225" s="186">
        <f>I72</f>
        <v>29367</v>
      </c>
      <c r="E225" s="186">
        <f>J72</f>
        <v>1058</v>
      </c>
      <c r="F225" s="186">
        <f>K72</f>
        <v>49</v>
      </c>
      <c r="G225" s="246">
        <f t="shared" si="0"/>
        <v>26.361759425493716</v>
      </c>
      <c r="H225" s="202" t="s">
        <v>103</v>
      </c>
    </row>
    <row r="226" spans="1:8" x14ac:dyDescent="0.25">
      <c r="A226" s="245" t="s">
        <v>7</v>
      </c>
      <c r="B226" s="186">
        <f>B108</f>
        <v>920</v>
      </c>
      <c r="C226" s="186">
        <f>B226/18</f>
        <v>51.111111111111114</v>
      </c>
      <c r="D226" s="186">
        <f>C108</f>
        <v>23681</v>
      </c>
      <c r="E226" s="186">
        <f>D108</f>
        <v>799</v>
      </c>
      <c r="F226" s="186">
        <f>E108</f>
        <v>51</v>
      </c>
      <c r="G226" s="246">
        <f t="shared" si="0"/>
        <v>25.740217391304348</v>
      </c>
      <c r="H226" s="202" t="s">
        <v>103</v>
      </c>
    </row>
    <row r="227" spans="1:8" x14ac:dyDescent="0.25">
      <c r="A227" s="245" t="s">
        <v>8</v>
      </c>
      <c r="B227" s="186">
        <f>H108</f>
        <v>1304</v>
      </c>
      <c r="C227" s="186">
        <f>B227/20</f>
        <v>65.2</v>
      </c>
      <c r="D227" s="186">
        <f>I108</f>
        <v>33722</v>
      </c>
      <c r="E227" s="186">
        <f>J108</f>
        <v>1558</v>
      </c>
      <c r="F227" s="186">
        <f>K108</f>
        <v>162</v>
      </c>
      <c r="G227" s="246">
        <f t="shared" si="0"/>
        <v>25.860429447852759</v>
      </c>
      <c r="H227" s="202" t="s">
        <v>103</v>
      </c>
    </row>
    <row r="228" spans="1:8" x14ac:dyDescent="0.25">
      <c r="A228" s="245" t="s">
        <v>9</v>
      </c>
      <c r="B228" s="186">
        <f>B144</f>
        <v>1168</v>
      </c>
      <c r="C228" s="186">
        <f>B228/23</f>
        <v>50.782608695652172</v>
      </c>
      <c r="D228" s="186">
        <f>C144</f>
        <v>29575</v>
      </c>
      <c r="E228" s="186">
        <f>D144</f>
        <v>1789</v>
      </c>
      <c r="F228" s="186">
        <f>E144</f>
        <v>48</v>
      </c>
      <c r="G228" s="246">
        <f t="shared" si="0"/>
        <v>25.321061643835616</v>
      </c>
      <c r="H228" s="202" t="s">
        <v>103</v>
      </c>
    </row>
    <row r="229" spans="1:8" x14ac:dyDescent="0.25">
      <c r="A229" s="245" t="s">
        <v>10</v>
      </c>
      <c r="B229" s="186">
        <f>H144</f>
        <v>366</v>
      </c>
      <c r="C229" s="186">
        <f>B229/20</f>
        <v>18.3</v>
      </c>
      <c r="D229" s="186">
        <f>I144</f>
        <v>8954</v>
      </c>
      <c r="E229" s="186">
        <f>J144</f>
        <v>812</v>
      </c>
      <c r="F229" s="186">
        <f>K144</f>
        <v>10</v>
      </c>
      <c r="G229" s="246">
        <f t="shared" si="0"/>
        <v>24.464480874316941</v>
      </c>
      <c r="H229" s="202" t="s">
        <v>103</v>
      </c>
    </row>
    <row r="230" spans="1:8" x14ac:dyDescent="0.25">
      <c r="A230" s="245" t="s">
        <v>11</v>
      </c>
      <c r="B230" s="186">
        <f>B180</f>
        <v>1007</v>
      </c>
      <c r="C230" s="186">
        <f>B230/21</f>
        <v>47.952380952380949</v>
      </c>
      <c r="D230" s="186">
        <f>C180</f>
        <v>26326</v>
      </c>
      <c r="E230" s="186">
        <f>D180</f>
        <v>1328</v>
      </c>
      <c r="F230" s="186">
        <f>E180</f>
        <v>60</v>
      </c>
      <c r="G230" s="246">
        <f t="shared" si="0"/>
        <v>26.142999006951342</v>
      </c>
      <c r="H230" s="202" t="s">
        <v>103</v>
      </c>
    </row>
    <row r="231" spans="1:8" x14ac:dyDescent="0.25">
      <c r="A231" s="245" t="s">
        <v>12</v>
      </c>
      <c r="B231" s="186">
        <f>H180</f>
        <v>1027</v>
      </c>
      <c r="C231" s="186">
        <f>B231/22</f>
        <v>46.68181818181818</v>
      </c>
      <c r="D231" s="186">
        <f>I180</f>
        <v>25747</v>
      </c>
      <c r="E231" s="186">
        <f>J180</f>
        <v>1024</v>
      </c>
      <c r="F231" s="186">
        <f>K180</f>
        <v>53</v>
      </c>
      <c r="G231" s="246">
        <f t="shared" si="0"/>
        <v>25.070107108081793</v>
      </c>
      <c r="H231" s="202" t="s">
        <v>103</v>
      </c>
    </row>
    <row r="232" spans="1:8" x14ac:dyDescent="0.25">
      <c r="A232" s="245" t="s">
        <v>16</v>
      </c>
      <c r="B232" s="186">
        <f>B216</f>
        <v>878</v>
      </c>
      <c r="C232" s="186">
        <f>B232/19</f>
        <v>46.210526315789473</v>
      </c>
      <c r="D232" s="186">
        <f>C216</f>
        <v>22265</v>
      </c>
      <c r="E232" s="186">
        <f>D216</f>
        <v>815</v>
      </c>
      <c r="F232" s="186">
        <f>E216</f>
        <v>54</v>
      </c>
      <c r="G232" s="246">
        <f t="shared" si="0"/>
        <v>25.35876993166287</v>
      </c>
      <c r="H232" s="202" t="s">
        <v>103</v>
      </c>
    </row>
    <row r="233" spans="1:8" ht="13" thickBot="1" x14ac:dyDescent="0.3">
      <c r="A233" s="245" t="s">
        <v>17</v>
      </c>
      <c r="B233" s="247">
        <f>H216</f>
        <v>652</v>
      </c>
      <c r="C233" s="247">
        <f>B233/15</f>
        <v>43.466666666666669</v>
      </c>
      <c r="D233" s="247">
        <f>I216</f>
        <v>16492</v>
      </c>
      <c r="E233" s="247">
        <f>J216</f>
        <v>539</v>
      </c>
      <c r="F233" s="247">
        <f>K216</f>
        <v>30</v>
      </c>
      <c r="G233" s="246">
        <f t="shared" si="0"/>
        <v>25.29447852760736</v>
      </c>
      <c r="H233" s="202" t="s">
        <v>103</v>
      </c>
    </row>
    <row r="234" spans="1:8" x14ac:dyDescent="0.25">
      <c r="A234" s="248" t="s">
        <v>3</v>
      </c>
      <c r="B234" s="249">
        <f>SUM(B222:B233)</f>
        <v>11518</v>
      </c>
      <c r="C234" s="249"/>
      <c r="D234" s="249">
        <f>SUM(D222:D233)</f>
        <v>294503</v>
      </c>
      <c r="E234" s="249">
        <f>SUM(E222:E233)</f>
        <v>12487</v>
      </c>
      <c r="F234" s="249">
        <f>SUM(F222:F233)</f>
        <v>750</v>
      </c>
      <c r="G234" s="250"/>
    </row>
    <row r="235" spans="1:8" ht="13" thickBot="1" x14ac:dyDescent="0.3">
      <c r="A235" s="251"/>
      <c r="B235" s="252"/>
      <c r="C235" s="252"/>
      <c r="D235" s="252"/>
      <c r="E235" s="252"/>
      <c r="F235" s="252"/>
      <c r="G235" s="253"/>
    </row>
    <row r="236" spans="1:8" ht="13" thickTop="1" x14ac:dyDescent="0.25">
      <c r="C236" s="254"/>
    </row>
    <row r="239" spans="1:8" x14ac:dyDescent="0.25">
      <c r="H239" s="202"/>
    </row>
    <row r="240" spans="1:8" x14ac:dyDescent="0.25">
      <c r="H240" s="202"/>
    </row>
    <row r="241" spans="8:8" x14ac:dyDescent="0.25">
      <c r="H241" s="202"/>
    </row>
    <row r="242" spans="8:8" x14ac:dyDescent="0.25">
      <c r="H242" s="202"/>
    </row>
    <row r="243" spans="8:8" x14ac:dyDescent="0.25">
      <c r="H243" s="202"/>
    </row>
    <row r="244" spans="8:8" x14ac:dyDescent="0.25">
      <c r="H244" s="202"/>
    </row>
    <row r="245" spans="8:8" x14ac:dyDescent="0.25">
      <c r="H245" s="202"/>
    </row>
    <row r="246" spans="8:8" x14ac:dyDescent="0.25">
      <c r="H246" s="202"/>
    </row>
    <row r="247" spans="8:8" x14ac:dyDescent="0.25">
      <c r="H247" s="202"/>
    </row>
    <row r="248" spans="8:8" x14ac:dyDescent="0.25">
      <c r="H248" s="202"/>
    </row>
    <row r="249" spans="8:8" x14ac:dyDescent="0.25">
      <c r="H249" s="202"/>
    </row>
  </sheetData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87ED6-1D89-4D40-A2DE-C883209D185B}">
  <sheetPr>
    <pageSetUpPr autoPageBreaks="0" fitToPage="1"/>
  </sheetPr>
  <dimension ref="A1:N249"/>
  <sheetViews>
    <sheetView tabSelected="1" view="pageBreakPreview" zoomScale="60" zoomScaleNormal="100" workbookViewId="0">
      <selection activeCell="E2" sqref="E2"/>
    </sheetView>
  </sheetViews>
  <sheetFormatPr baseColWidth="10" defaultRowHeight="12.5" x14ac:dyDescent="0.25"/>
  <cols>
    <col min="1" max="1" width="12.7265625" style="127" customWidth="1"/>
    <col min="2" max="6" width="11.453125" style="127"/>
    <col min="7" max="7" width="12.54296875" style="127" customWidth="1"/>
    <col min="8" max="256" width="11.453125" style="127"/>
    <col min="257" max="257" width="12.7265625" style="127" customWidth="1"/>
    <col min="258" max="262" width="11.453125" style="127"/>
    <col min="263" max="263" width="12.54296875" style="127" customWidth="1"/>
    <col min="264" max="512" width="11.453125" style="127"/>
    <col min="513" max="513" width="12.7265625" style="127" customWidth="1"/>
    <col min="514" max="518" width="11.453125" style="127"/>
    <col min="519" max="519" width="12.54296875" style="127" customWidth="1"/>
    <col min="520" max="768" width="11.453125" style="127"/>
    <col min="769" max="769" width="12.7265625" style="127" customWidth="1"/>
    <col min="770" max="774" width="11.453125" style="127"/>
    <col min="775" max="775" width="12.54296875" style="127" customWidth="1"/>
    <col min="776" max="1024" width="11.453125" style="127"/>
    <col min="1025" max="1025" width="12.7265625" style="127" customWidth="1"/>
    <col min="1026" max="1030" width="11.453125" style="127"/>
    <col min="1031" max="1031" width="12.54296875" style="127" customWidth="1"/>
    <col min="1032" max="1280" width="11.453125" style="127"/>
    <col min="1281" max="1281" width="12.7265625" style="127" customWidth="1"/>
    <col min="1282" max="1286" width="11.453125" style="127"/>
    <col min="1287" max="1287" width="12.54296875" style="127" customWidth="1"/>
    <col min="1288" max="1536" width="11.453125" style="127"/>
    <col min="1537" max="1537" width="12.7265625" style="127" customWidth="1"/>
    <col min="1538" max="1542" width="11.453125" style="127"/>
    <col min="1543" max="1543" width="12.54296875" style="127" customWidth="1"/>
    <col min="1544" max="1792" width="11.453125" style="127"/>
    <col min="1793" max="1793" width="12.7265625" style="127" customWidth="1"/>
    <col min="1794" max="1798" width="11.453125" style="127"/>
    <col min="1799" max="1799" width="12.54296875" style="127" customWidth="1"/>
    <col min="1800" max="2048" width="11.453125" style="127"/>
    <col min="2049" max="2049" width="12.7265625" style="127" customWidth="1"/>
    <col min="2050" max="2054" width="11.453125" style="127"/>
    <col min="2055" max="2055" width="12.54296875" style="127" customWidth="1"/>
    <col min="2056" max="2304" width="11.453125" style="127"/>
    <col min="2305" max="2305" width="12.7265625" style="127" customWidth="1"/>
    <col min="2306" max="2310" width="11.453125" style="127"/>
    <col min="2311" max="2311" width="12.54296875" style="127" customWidth="1"/>
    <col min="2312" max="2560" width="11.453125" style="127"/>
    <col min="2561" max="2561" width="12.7265625" style="127" customWidth="1"/>
    <col min="2562" max="2566" width="11.453125" style="127"/>
    <col min="2567" max="2567" width="12.54296875" style="127" customWidth="1"/>
    <col min="2568" max="2816" width="11.453125" style="127"/>
    <col min="2817" max="2817" width="12.7265625" style="127" customWidth="1"/>
    <col min="2818" max="2822" width="11.453125" style="127"/>
    <col min="2823" max="2823" width="12.54296875" style="127" customWidth="1"/>
    <col min="2824" max="3072" width="11.453125" style="127"/>
    <col min="3073" max="3073" width="12.7265625" style="127" customWidth="1"/>
    <col min="3074" max="3078" width="11.453125" style="127"/>
    <col min="3079" max="3079" width="12.54296875" style="127" customWidth="1"/>
    <col min="3080" max="3328" width="11.453125" style="127"/>
    <col min="3329" max="3329" width="12.7265625" style="127" customWidth="1"/>
    <col min="3330" max="3334" width="11.453125" style="127"/>
    <col min="3335" max="3335" width="12.54296875" style="127" customWidth="1"/>
    <col min="3336" max="3584" width="11.453125" style="127"/>
    <col min="3585" max="3585" width="12.7265625" style="127" customWidth="1"/>
    <col min="3586" max="3590" width="11.453125" style="127"/>
    <col min="3591" max="3591" width="12.54296875" style="127" customWidth="1"/>
    <col min="3592" max="3840" width="11.453125" style="127"/>
    <col min="3841" max="3841" width="12.7265625" style="127" customWidth="1"/>
    <col min="3842" max="3846" width="11.453125" style="127"/>
    <col min="3847" max="3847" width="12.54296875" style="127" customWidth="1"/>
    <col min="3848" max="4096" width="11.453125" style="127"/>
    <col min="4097" max="4097" width="12.7265625" style="127" customWidth="1"/>
    <col min="4098" max="4102" width="11.453125" style="127"/>
    <col min="4103" max="4103" width="12.54296875" style="127" customWidth="1"/>
    <col min="4104" max="4352" width="11.453125" style="127"/>
    <col min="4353" max="4353" width="12.7265625" style="127" customWidth="1"/>
    <col min="4354" max="4358" width="11.453125" style="127"/>
    <col min="4359" max="4359" width="12.54296875" style="127" customWidth="1"/>
    <col min="4360" max="4608" width="11.453125" style="127"/>
    <col min="4609" max="4609" width="12.7265625" style="127" customWidth="1"/>
    <col min="4610" max="4614" width="11.453125" style="127"/>
    <col min="4615" max="4615" width="12.54296875" style="127" customWidth="1"/>
    <col min="4616" max="4864" width="11.453125" style="127"/>
    <col min="4865" max="4865" width="12.7265625" style="127" customWidth="1"/>
    <col min="4866" max="4870" width="11.453125" style="127"/>
    <col min="4871" max="4871" width="12.54296875" style="127" customWidth="1"/>
    <col min="4872" max="5120" width="11.453125" style="127"/>
    <col min="5121" max="5121" width="12.7265625" style="127" customWidth="1"/>
    <col min="5122" max="5126" width="11.453125" style="127"/>
    <col min="5127" max="5127" width="12.54296875" style="127" customWidth="1"/>
    <col min="5128" max="5376" width="11.453125" style="127"/>
    <col min="5377" max="5377" width="12.7265625" style="127" customWidth="1"/>
    <col min="5378" max="5382" width="11.453125" style="127"/>
    <col min="5383" max="5383" width="12.54296875" style="127" customWidth="1"/>
    <col min="5384" max="5632" width="11.453125" style="127"/>
    <col min="5633" max="5633" width="12.7265625" style="127" customWidth="1"/>
    <col min="5634" max="5638" width="11.453125" style="127"/>
    <col min="5639" max="5639" width="12.54296875" style="127" customWidth="1"/>
    <col min="5640" max="5888" width="11.453125" style="127"/>
    <col min="5889" max="5889" width="12.7265625" style="127" customWidth="1"/>
    <col min="5890" max="5894" width="11.453125" style="127"/>
    <col min="5895" max="5895" width="12.54296875" style="127" customWidth="1"/>
    <col min="5896" max="6144" width="11.453125" style="127"/>
    <col min="6145" max="6145" width="12.7265625" style="127" customWidth="1"/>
    <col min="6146" max="6150" width="11.453125" style="127"/>
    <col min="6151" max="6151" width="12.54296875" style="127" customWidth="1"/>
    <col min="6152" max="6400" width="11.453125" style="127"/>
    <col min="6401" max="6401" width="12.7265625" style="127" customWidth="1"/>
    <col min="6402" max="6406" width="11.453125" style="127"/>
    <col min="6407" max="6407" width="12.54296875" style="127" customWidth="1"/>
    <col min="6408" max="6656" width="11.453125" style="127"/>
    <col min="6657" max="6657" width="12.7265625" style="127" customWidth="1"/>
    <col min="6658" max="6662" width="11.453125" style="127"/>
    <col min="6663" max="6663" width="12.54296875" style="127" customWidth="1"/>
    <col min="6664" max="6912" width="11.453125" style="127"/>
    <col min="6913" max="6913" width="12.7265625" style="127" customWidth="1"/>
    <col min="6914" max="6918" width="11.453125" style="127"/>
    <col min="6919" max="6919" width="12.54296875" style="127" customWidth="1"/>
    <col min="6920" max="7168" width="11.453125" style="127"/>
    <col min="7169" max="7169" width="12.7265625" style="127" customWidth="1"/>
    <col min="7170" max="7174" width="11.453125" style="127"/>
    <col min="7175" max="7175" width="12.54296875" style="127" customWidth="1"/>
    <col min="7176" max="7424" width="11.453125" style="127"/>
    <col min="7425" max="7425" width="12.7265625" style="127" customWidth="1"/>
    <col min="7426" max="7430" width="11.453125" style="127"/>
    <col min="7431" max="7431" width="12.54296875" style="127" customWidth="1"/>
    <col min="7432" max="7680" width="11.453125" style="127"/>
    <col min="7681" max="7681" width="12.7265625" style="127" customWidth="1"/>
    <col min="7682" max="7686" width="11.453125" style="127"/>
    <col min="7687" max="7687" width="12.54296875" style="127" customWidth="1"/>
    <col min="7688" max="7936" width="11.453125" style="127"/>
    <col min="7937" max="7937" width="12.7265625" style="127" customWidth="1"/>
    <col min="7938" max="7942" width="11.453125" style="127"/>
    <col min="7943" max="7943" width="12.54296875" style="127" customWidth="1"/>
    <col min="7944" max="8192" width="11.453125" style="127"/>
    <col min="8193" max="8193" width="12.7265625" style="127" customWidth="1"/>
    <col min="8194" max="8198" width="11.453125" style="127"/>
    <col min="8199" max="8199" width="12.54296875" style="127" customWidth="1"/>
    <col min="8200" max="8448" width="11.453125" style="127"/>
    <col min="8449" max="8449" width="12.7265625" style="127" customWidth="1"/>
    <col min="8450" max="8454" width="11.453125" style="127"/>
    <col min="8455" max="8455" width="12.54296875" style="127" customWidth="1"/>
    <col min="8456" max="8704" width="11.453125" style="127"/>
    <col min="8705" max="8705" width="12.7265625" style="127" customWidth="1"/>
    <col min="8706" max="8710" width="11.453125" style="127"/>
    <col min="8711" max="8711" width="12.54296875" style="127" customWidth="1"/>
    <col min="8712" max="8960" width="11.453125" style="127"/>
    <col min="8961" max="8961" width="12.7265625" style="127" customWidth="1"/>
    <col min="8962" max="8966" width="11.453125" style="127"/>
    <col min="8967" max="8967" width="12.54296875" style="127" customWidth="1"/>
    <col min="8968" max="9216" width="11.453125" style="127"/>
    <col min="9217" max="9217" width="12.7265625" style="127" customWidth="1"/>
    <col min="9218" max="9222" width="11.453125" style="127"/>
    <col min="9223" max="9223" width="12.54296875" style="127" customWidth="1"/>
    <col min="9224" max="9472" width="11.453125" style="127"/>
    <col min="9473" max="9473" width="12.7265625" style="127" customWidth="1"/>
    <col min="9474" max="9478" width="11.453125" style="127"/>
    <col min="9479" max="9479" width="12.54296875" style="127" customWidth="1"/>
    <col min="9480" max="9728" width="11.453125" style="127"/>
    <col min="9729" max="9729" width="12.7265625" style="127" customWidth="1"/>
    <col min="9730" max="9734" width="11.453125" style="127"/>
    <col min="9735" max="9735" width="12.54296875" style="127" customWidth="1"/>
    <col min="9736" max="9984" width="11.453125" style="127"/>
    <col min="9985" max="9985" width="12.7265625" style="127" customWidth="1"/>
    <col min="9986" max="9990" width="11.453125" style="127"/>
    <col min="9991" max="9991" width="12.54296875" style="127" customWidth="1"/>
    <col min="9992" max="10240" width="11.453125" style="127"/>
    <col min="10241" max="10241" width="12.7265625" style="127" customWidth="1"/>
    <col min="10242" max="10246" width="11.453125" style="127"/>
    <col min="10247" max="10247" width="12.54296875" style="127" customWidth="1"/>
    <col min="10248" max="10496" width="11.453125" style="127"/>
    <col min="10497" max="10497" width="12.7265625" style="127" customWidth="1"/>
    <col min="10498" max="10502" width="11.453125" style="127"/>
    <col min="10503" max="10503" width="12.54296875" style="127" customWidth="1"/>
    <col min="10504" max="10752" width="11.453125" style="127"/>
    <col min="10753" max="10753" width="12.7265625" style="127" customWidth="1"/>
    <col min="10754" max="10758" width="11.453125" style="127"/>
    <col min="10759" max="10759" width="12.54296875" style="127" customWidth="1"/>
    <col min="10760" max="11008" width="11.453125" style="127"/>
    <col min="11009" max="11009" width="12.7265625" style="127" customWidth="1"/>
    <col min="11010" max="11014" width="11.453125" style="127"/>
    <col min="11015" max="11015" width="12.54296875" style="127" customWidth="1"/>
    <col min="11016" max="11264" width="11.453125" style="127"/>
    <col min="11265" max="11265" width="12.7265625" style="127" customWidth="1"/>
    <col min="11266" max="11270" width="11.453125" style="127"/>
    <col min="11271" max="11271" width="12.54296875" style="127" customWidth="1"/>
    <col min="11272" max="11520" width="11.453125" style="127"/>
    <col min="11521" max="11521" width="12.7265625" style="127" customWidth="1"/>
    <col min="11522" max="11526" width="11.453125" style="127"/>
    <col min="11527" max="11527" width="12.54296875" style="127" customWidth="1"/>
    <col min="11528" max="11776" width="11.453125" style="127"/>
    <col min="11777" max="11777" width="12.7265625" style="127" customWidth="1"/>
    <col min="11778" max="11782" width="11.453125" style="127"/>
    <col min="11783" max="11783" width="12.54296875" style="127" customWidth="1"/>
    <col min="11784" max="12032" width="11.453125" style="127"/>
    <col min="12033" max="12033" width="12.7265625" style="127" customWidth="1"/>
    <col min="12034" max="12038" width="11.453125" style="127"/>
    <col min="12039" max="12039" width="12.54296875" style="127" customWidth="1"/>
    <col min="12040" max="12288" width="11.453125" style="127"/>
    <col min="12289" max="12289" width="12.7265625" style="127" customWidth="1"/>
    <col min="12290" max="12294" width="11.453125" style="127"/>
    <col min="12295" max="12295" width="12.54296875" style="127" customWidth="1"/>
    <col min="12296" max="12544" width="11.453125" style="127"/>
    <col min="12545" max="12545" width="12.7265625" style="127" customWidth="1"/>
    <col min="12546" max="12550" width="11.453125" style="127"/>
    <col min="12551" max="12551" width="12.54296875" style="127" customWidth="1"/>
    <col min="12552" max="12800" width="11.453125" style="127"/>
    <col min="12801" max="12801" width="12.7265625" style="127" customWidth="1"/>
    <col min="12802" max="12806" width="11.453125" style="127"/>
    <col min="12807" max="12807" width="12.54296875" style="127" customWidth="1"/>
    <col min="12808" max="13056" width="11.453125" style="127"/>
    <col min="13057" max="13057" width="12.7265625" style="127" customWidth="1"/>
    <col min="13058" max="13062" width="11.453125" style="127"/>
    <col min="13063" max="13063" width="12.54296875" style="127" customWidth="1"/>
    <col min="13064" max="13312" width="11.453125" style="127"/>
    <col min="13313" max="13313" width="12.7265625" style="127" customWidth="1"/>
    <col min="13314" max="13318" width="11.453125" style="127"/>
    <col min="13319" max="13319" width="12.54296875" style="127" customWidth="1"/>
    <col min="13320" max="13568" width="11.453125" style="127"/>
    <col min="13569" max="13569" width="12.7265625" style="127" customWidth="1"/>
    <col min="13570" max="13574" width="11.453125" style="127"/>
    <col min="13575" max="13575" width="12.54296875" style="127" customWidth="1"/>
    <col min="13576" max="13824" width="11.453125" style="127"/>
    <col min="13825" max="13825" width="12.7265625" style="127" customWidth="1"/>
    <col min="13826" max="13830" width="11.453125" style="127"/>
    <col min="13831" max="13831" width="12.54296875" style="127" customWidth="1"/>
    <col min="13832" max="14080" width="11.453125" style="127"/>
    <col min="14081" max="14081" width="12.7265625" style="127" customWidth="1"/>
    <col min="14082" max="14086" width="11.453125" style="127"/>
    <col min="14087" max="14087" width="12.54296875" style="127" customWidth="1"/>
    <col min="14088" max="14336" width="11.453125" style="127"/>
    <col min="14337" max="14337" width="12.7265625" style="127" customWidth="1"/>
    <col min="14338" max="14342" width="11.453125" style="127"/>
    <col min="14343" max="14343" width="12.54296875" style="127" customWidth="1"/>
    <col min="14344" max="14592" width="11.453125" style="127"/>
    <col min="14593" max="14593" width="12.7265625" style="127" customWidth="1"/>
    <col min="14594" max="14598" width="11.453125" style="127"/>
    <col min="14599" max="14599" width="12.54296875" style="127" customWidth="1"/>
    <col min="14600" max="14848" width="11.453125" style="127"/>
    <col min="14849" max="14849" width="12.7265625" style="127" customWidth="1"/>
    <col min="14850" max="14854" width="11.453125" style="127"/>
    <col min="14855" max="14855" width="12.54296875" style="127" customWidth="1"/>
    <col min="14856" max="15104" width="11.453125" style="127"/>
    <col min="15105" max="15105" width="12.7265625" style="127" customWidth="1"/>
    <col min="15106" max="15110" width="11.453125" style="127"/>
    <col min="15111" max="15111" width="12.54296875" style="127" customWidth="1"/>
    <col min="15112" max="15360" width="11.453125" style="127"/>
    <col min="15361" max="15361" width="12.7265625" style="127" customWidth="1"/>
    <col min="15362" max="15366" width="11.453125" style="127"/>
    <col min="15367" max="15367" width="12.54296875" style="127" customWidth="1"/>
    <col min="15368" max="15616" width="11.453125" style="127"/>
    <col min="15617" max="15617" width="12.7265625" style="127" customWidth="1"/>
    <col min="15618" max="15622" width="11.453125" style="127"/>
    <col min="15623" max="15623" width="12.54296875" style="127" customWidth="1"/>
    <col min="15624" max="15872" width="11.453125" style="127"/>
    <col min="15873" max="15873" width="12.7265625" style="127" customWidth="1"/>
    <col min="15874" max="15878" width="11.453125" style="127"/>
    <col min="15879" max="15879" width="12.54296875" style="127" customWidth="1"/>
    <col min="15880" max="16128" width="11.453125" style="127"/>
    <col min="16129" max="16129" width="12.7265625" style="127" customWidth="1"/>
    <col min="16130" max="16134" width="11.453125" style="127"/>
    <col min="16135" max="16135" width="12.54296875" style="127" customWidth="1"/>
    <col min="16136" max="16384" width="11.453125" style="127"/>
  </cols>
  <sheetData>
    <row r="1" spans="1:12" ht="23" x14ac:dyDescent="0.5">
      <c r="E1" s="164" t="s">
        <v>110</v>
      </c>
      <c r="F1" s="165"/>
      <c r="G1" s="166"/>
    </row>
    <row r="2" spans="1:12" ht="23" x14ac:dyDescent="0.5">
      <c r="E2" s="165"/>
      <c r="F2" s="165"/>
      <c r="G2" s="166"/>
      <c r="H2" s="167"/>
      <c r="I2" s="168" t="s">
        <v>92</v>
      </c>
      <c r="J2" s="168" t="s">
        <v>93</v>
      </c>
    </row>
    <row r="3" spans="1:12" ht="13.5" thickBot="1" x14ac:dyDescent="0.35">
      <c r="H3" s="169"/>
      <c r="I3" s="169"/>
      <c r="J3" s="169"/>
      <c r="K3" s="169"/>
    </row>
    <row r="4" spans="1:12" ht="14" thickTop="1" thickBot="1" x14ac:dyDescent="0.35">
      <c r="A4" s="170" t="s">
        <v>2</v>
      </c>
      <c r="B4" s="171" t="s">
        <v>20</v>
      </c>
      <c r="C4" s="171" t="s">
        <v>21</v>
      </c>
      <c r="D4" s="171" t="s">
        <v>94</v>
      </c>
      <c r="E4" s="172" t="s">
        <v>95</v>
      </c>
      <c r="F4" s="169"/>
      <c r="G4" s="170" t="s">
        <v>4</v>
      </c>
      <c r="H4" s="173" t="s">
        <v>20</v>
      </c>
      <c r="I4" s="173" t="s">
        <v>21</v>
      </c>
      <c r="J4" s="173" t="s">
        <v>94</v>
      </c>
      <c r="K4" s="174" t="s">
        <v>95</v>
      </c>
    </row>
    <row r="5" spans="1:12" ht="13" x14ac:dyDescent="0.3">
      <c r="A5" s="175">
        <v>1</v>
      </c>
      <c r="B5" s="176"/>
      <c r="C5" s="176"/>
      <c r="D5" s="176"/>
      <c r="E5" s="177"/>
      <c r="F5" s="178"/>
      <c r="G5" s="179">
        <v>1</v>
      </c>
      <c r="H5" s="180">
        <v>43</v>
      </c>
      <c r="I5" s="180">
        <v>973</v>
      </c>
      <c r="J5" s="180">
        <v>45</v>
      </c>
      <c r="K5" s="181">
        <v>3</v>
      </c>
    </row>
    <row r="6" spans="1:12" ht="13" x14ac:dyDescent="0.3">
      <c r="A6" s="182">
        <v>2</v>
      </c>
      <c r="B6" s="183"/>
      <c r="C6" s="183"/>
      <c r="D6" s="183"/>
      <c r="E6" s="184"/>
      <c r="G6" s="185">
        <v>2</v>
      </c>
      <c r="H6" s="186">
        <v>58</v>
      </c>
      <c r="I6" s="186">
        <v>1337</v>
      </c>
      <c r="J6" s="186">
        <v>56</v>
      </c>
      <c r="K6" s="187">
        <v>8</v>
      </c>
    </row>
    <row r="7" spans="1:12" ht="13" x14ac:dyDescent="0.3">
      <c r="A7" s="185">
        <v>3</v>
      </c>
      <c r="B7" s="188">
        <v>51</v>
      </c>
      <c r="C7" s="188">
        <v>1135</v>
      </c>
      <c r="D7" s="188">
        <v>35</v>
      </c>
      <c r="E7" s="189">
        <v>15</v>
      </c>
      <c r="G7" s="185">
        <v>3</v>
      </c>
      <c r="H7" s="186">
        <v>52</v>
      </c>
      <c r="I7" s="186">
        <v>1216</v>
      </c>
      <c r="J7" s="186">
        <v>75</v>
      </c>
      <c r="K7" s="187">
        <v>9</v>
      </c>
      <c r="L7" s="190"/>
    </row>
    <row r="8" spans="1:12" ht="13" x14ac:dyDescent="0.3">
      <c r="A8" s="185">
        <v>4</v>
      </c>
      <c r="B8" s="191">
        <v>35</v>
      </c>
      <c r="C8" s="191">
        <v>762</v>
      </c>
      <c r="D8" s="191">
        <v>69</v>
      </c>
      <c r="E8" s="192">
        <v>4</v>
      </c>
      <c r="G8" s="193">
        <v>4</v>
      </c>
      <c r="H8" s="194"/>
      <c r="I8" s="195"/>
      <c r="J8" s="195"/>
      <c r="K8" s="196"/>
    </row>
    <row r="9" spans="1:12" ht="13" x14ac:dyDescent="0.3">
      <c r="A9" s="185">
        <v>5</v>
      </c>
      <c r="B9" s="186">
        <v>48</v>
      </c>
      <c r="C9" s="186">
        <v>1091</v>
      </c>
      <c r="D9" s="186">
        <v>21</v>
      </c>
      <c r="E9" s="187">
        <v>1</v>
      </c>
      <c r="G9" s="193">
        <v>5</v>
      </c>
      <c r="H9" s="195"/>
      <c r="I9" s="195"/>
      <c r="J9" s="195"/>
      <c r="K9" s="196"/>
    </row>
    <row r="10" spans="1:12" ht="13" x14ac:dyDescent="0.3">
      <c r="A10" s="185">
        <v>6</v>
      </c>
      <c r="B10" s="186">
        <v>44</v>
      </c>
      <c r="C10" s="186">
        <v>1014</v>
      </c>
      <c r="D10" s="186">
        <v>77</v>
      </c>
      <c r="E10" s="187">
        <v>13</v>
      </c>
      <c r="G10" s="193">
        <v>6</v>
      </c>
      <c r="H10" s="186">
        <v>48</v>
      </c>
      <c r="I10" s="186">
        <v>1169</v>
      </c>
      <c r="J10" s="186">
        <v>31</v>
      </c>
      <c r="K10" s="187">
        <v>13</v>
      </c>
    </row>
    <row r="11" spans="1:12" ht="13" x14ac:dyDescent="0.3">
      <c r="A11" s="182">
        <v>7</v>
      </c>
      <c r="B11" s="197"/>
      <c r="C11" s="198"/>
      <c r="D11" s="198"/>
      <c r="E11" s="199"/>
      <c r="G11" s="193">
        <v>7</v>
      </c>
      <c r="H11" s="200">
        <v>35</v>
      </c>
      <c r="I11" s="186">
        <v>837</v>
      </c>
      <c r="J11" s="186">
        <v>14</v>
      </c>
      <c r="K11" s="187">
        <v>11</v>
      </c>
    </row>
    <row r="12" spans="1:12" ht="13" x14ac:dyDescent="0.3">
      <c r="A12" s="182">
        <v>8</v>
      </c>
      <c r="B12" s="195"/>
      <c r="C12" s="195"/>
      <c r="D12" s="195"/>
      <c r="E12" s="196"/>
      <c r="G12" s="193">
        <v>8</v>
      </c>
      <c r="H12" s="186">
        <v>45</v>
      </c>
      <c r="I12" s="186">
        <v>989</v>
      </c>
      <c r="J12" s="186">
        <v>80</v>
      </c>
      <c r="K12" s="187">
        <v>3</v>
      </c>
    </row>
    <row r="13" spans="1:12" ht="13" x14ac:dyDescent="0.3">
      <c r="A13" s="185">
        <v>9</v>
      </c>
      <c r="B13" s="186">
        <v>69</v>
      </c>
      <c r="C13" s="186">
        <v>1648</v>
      </c>
      <c r="D13" s="186">
        <v>49</v>
      </c>
      <c r="E13" s="187">
        <v>12</v>
      </c>
      <c r="G13" s="193">
        <v>9</v>
      </c>
      <c r="H13" s="186">
        <v>50</v>
      </c>
      <c r="I13" s="186">
        <v>1249</v>
      </c>
      <c r="J13" s="186">
        <v>64</v>
      </c>
      <c r="K13" s="187">
        <v>13</v>
      </c>
    </row>
    <row r="14" spans="1:12" ht="13" x14ac:dyDescent="0.3">
      <c r="A14" s="185">
        <v>10</v>
      </c>
      <c r="B14" s="186">
        <v>58</v>
      </c>
      <c r="C14" s="186">
        <v>1322</v>
      </c>
      <c r="D14" s="186">
        <v>38</v>
      </c>
      <c r="E14" s="187">
        <v>10</v>
      </c>
      <c r="G14" s="193">
        <v>10</v>
      </c>
      <c r="H14" s="128">
        <v>45</v>
      </c>
      <c r="I14" s="186">
        <v>1034</v>
      </c>
      <c r="J14" s="186">
        <v>35</v>
      </c>
      <c r="K14" s="187">
        <v>14</v>
      </c>
    </row>
    <row r="15" spans="1:12" ht="13" x14ac:dyDescent="0.3">
      <c r="A15" s="185">
        <v>11</v>
      </c>
      <c r="B15" s="186">
        <v>34</v>
      </c>
      <c r="C15" s="186">
        <v>788</v>
      </c>
      <c r="D15" s="186">
        <v>14</v>
      </c>
      <c r="E15" s="187">
        <v>8</v>
      </c>
      <c r="G15" s="193">
        <v>11</v>
      </c>
      <c r="H15" s="195"/>
      <c r="I15" s="195"/>
      <c r="J15" s="195"/>
      <c r="K15" s="196"/>
    </row>
    <row r="16" spans="1:12" ht="13" x14ac:dyDescent="0.3">
      <c r="A16" s="185">
        <v>12</v>
      </c>
      <c r="B16" s="186">
        <v>55</v>
      </c>
      <c r="C16" s="186">
        <v>1266</v>
      </c>
      <c r="D16" s="186">
        <v>35</v>
      </c>
      <c r="E16" s="187">
        <v>10</v>
      </c>
      <c r="G16" s="193">
        <v>12</v>
      </c>
      <c r="H16" s="195"/>
      <c r="I16" s="195"/>
      <c r="J16" s="195"/>
      <c r="K16" s="196"/>
    </row>
    <row r="17" spans="1:13" ht="13" x14ac:dyDescent="0.3">
      <c r="A17" s="185">
        <v>13</v>
      </c>
      <c r="B17" s="186">
        <v>44</v>
      </c>
      <c r="C17" s="186">
        <v>1010</v>
      </c>
      <c r="D17" s="186">
        <v>56</v>
      </c>
      <c r="E17" s="187">
        <v>2</v>
      </c>
      <c r="G17" s="193">
        <v>13</v>
      </c>
      <c r="H17" s="186">
        <v>47</v>
      </c>
      <c r="I17" s="186">
        <v>1139</v>
      </c>
      <c r="J17" s="186">
        <v>68</v>
      </c>
      <c r="K17" s="187">
        <v>12</v>
      </c>
    </row>
    <row r="18" spans="1:13" ht="13" x14ac:dyDescent="0.3">
      <c r="A18" s="182">
        <v>14</v>
      </c>
      <c r="B18" s="195"/>
      <c r="C18" s="195"/>
      <c r="D18" s="195"/>
      <c r="E18" s="196"/>
      <c r="G18" s="193">
        <v>14</v>
      </c>
      <c r="H18" s="186">
        <v>47</v>
      </c>
      <c r="I18" s="186">
        <v>1123</v>
      </c>
      <c r="J18" s="186">
        <v>68</v>
      </c>
      <c r="K18" s="187">
        <v>9</v>
      </c>
    </row>
    <row r="19" spans="1:13" ht="13" x14ac:dyDescent="0.3">
      <c r="A19" s="182">
        <v>15</v>
      </c>
      <c r="B19" s="195"/>
      <c r="C19" s="195"/>
      <c r="D19" s="195"/>
      <c r="E19" s="196"/>
      <c r="G19" s="193">
        <v>15</v>
      </c>
      <c r="H19" s="186">
        <v>51</v>
      </c>
      <c r="I19" s="186">
        <v>1213</v>
      </c>
      <c r="J19" s="186">
        <v>58</v>
      </c>
      <c r="K19" s="187">
        <v>7</v>
      </c>
    </row>
    <row r="20" spans="1:13" ht="13" x14ac:dyDescent="0.3">
      <c r="A20" s="185">
        <v>16</v>
      </c>
      <c r="B20" s="186">
        <v>62</v>
      </c>
      <c r="C20" s="186">
        <v>1534</v>
      </c>
      <c r="D20" s="186">
        <v>14</v>
      </c>
      <c r="E20" s="187">
        <v>14</v>
      </c>
      <c r="G20" s="193">
        <v>16</v>
      </c>
      <c r="H20" s="186">
        <v>52</v>
      </c>
      <c r="I20" s="186">
        <v>1261</v>
      </c>
      <c r="J20" s="186">
        <v>14</v>
      </c>
      <c r="K20" s="187">
        <v>9</v>
      </c>
      <c r="L20" s="201"/>
      <c r="M20" s="202" t="s">
        <v>96</v>
      </c>
    </row>
    <row r="21" spans="1:13" ht="13" x14ac:dyDescent="0.3">
      <c r="A21" s="185">
        <v>17</v>
      </c>
      <c r="B21" s="186">
        <v>51</v>
      </c>
      <c r="C21" s="186">
        <v>1147</v>
      </c>
      <c r="D21" s="186">
        <v>49</v>
      </c>
      <c r="E21" s="187">
        <v>9</v>
      </c>
      <c r="G21" s="193">
        <v>17</v>
      </c>
      <c r="H21" s="186">
        <v>43</v>
      </c>
      <c r="I21" s="186">
        <v>1106</v>
      </c>
      <c r="J21" s="186">
        <v>52</v>
      </c>
      <c r="K21" s="187">
        <v>13</v>
      </c>
    </row>
    <row r="22" spans="1:13" ht="13" x14ac:dyDescent="0.3">
      <c r="A22" s="185">
        <v>18</v>
      </c>
      <c r="B22" s="186">
        <v>38</v>
      </c>
      <c r="C22" s="186">
        <v>825</v>
      </c>
      <c r="D22" s="186">
        <v>21</v>
      </c>
      <c r="E22" s="187">
        <v>13</v>
      </c>
      <c r="G22" s="193">
        <v>18</v>
      </c>
      <c r="H22" s="195"/>
      <c r="I22" s="195"/>
      <c r="J22" s="195"/>
      <c r="K22" s="196"/>
      <c r="L22" s="203"/>
      <c r="M22" s="202" t="s">
        <v>97</v>
      </c>
    </row>
    <row r="23" spans="1:13" ht="13" x14ac:dyDescent="0.3">
      <c r="A23" s="185">
        <v>19</v>
      </c>
      <c r="B23" s="186">
        <v>34</v>
      </c>
      <c r="C23" s="186">
        <v>841</v>
      </c>
      <c r="D23" s="186">
        <v>37</v>
      </c>
      <c r="E23" s="187">
        <v>1</v>
      </c>
      <c r="G23" s="193">
        <v>19</v>
      </c>
      <c r="H23" s="195"/>
      <c r="I23" s="195"/>
      <c r="J23" s="195"/>
      <c r="K23" s="196"/>
    </row>
    <row r="24" spans="1:13" ht="13" x14ac:dyDescent="0.3">
      <c r="A24" s="185">
        <v>20</v>
      </c>
      <c r="B24" s="186">
        <v>44</v>
      </c>
      <c r="C24" s="186">
        <v>972</v>
      </c>
      <c r="D24" s="186">
        <v>35</v>
      </c>
      <c r="E24" s="187">
        <v>7</v>
      </c>
      <c r="G24" s="185">
        <v>20</v>
      </c>
      <c r="H24" s="186">
        <v>71</v>
      </c>
      <c r="I24" s="186">
        <v>1681</v>
      </c>
      <c r="J24" s="186">
        <v>83</v>
      </c>
      <c r="K24" s="187">
        <v>10</v>
      </c>
    </row>
    <row r="25" spans="1:13" ht="13" x14ac:dyDescent="0.3">
      <c r="A25" s="182">
        <v>21</v>
      </c>
      <c r="B25" s="195"/>
      <c r="C25" s="195"/>
      <c r="D25" s="195"/>
      <c r="E25" s="196"/>
      <c r="G25" s="185">
        <v>21</v>
      </c>
      <c r="H25" s="204">
        <v>77</v>
      </c>
      <c r="I25" s="186">
        <v>1748</v>
      </c>
      <c r="J25" s="186">
        <v>136</v>
      </c>
      <c r="K25" s="187">
        <v>14</v>
      </c>
    </row>
    <row r="26" spans="1:13" ht="13" x14ac:dyDescent="0.3">
      <c r="A26" s="182">
        <v>22</v>
      </c>
      <c r="B26" s="195"/>
      <c r="C26" s="195"/>
      <c r="D26" s="195"/>
      <c r="E26" s="196"/>
      <c r="G26" s="185">
        <v>22</v>
      </c>
      <c r="H26" s="186">
        <v>52</v>
      </c>
      <c r="I26" s="186">
        <v>1199</v>
      </c>
      <c r="J26" s="186">
        <v>38</v>
      </c>
      <c r="K26" s="187">
        <v>14</v>
      </c>
    </row>
    <row r="27" spans="1:13" ht="13" x14ac:dyDescent="0.3">
      <c r="A27" s="185">
        <v>23</v>
      </c>
      <c r="B27" s="186">
        <v>41</v>
      </c>
      <c r="C27" s="186">
        <v>949</v>
      </c>
      <c r="D27" s="186">
        <v>41</v>
      </c>
      <c r="E27" s="187">
        <v>14</v>
      </c>
      <c r="F27" s="205"/>
      <c r="G27" s="185">
        <v>23</v>
      </c>
      <c r="H27" s="186">
        <v>57</v>
      </c>
      <c r="I27" s="186">
        <v>1398</v>
      </c>
      <c r="J27" s="186">
        <v>73</v>
      </c>
      <c r="K27" s="187">
        <v>24</v>
      </c>
    </row>
    <row r="28" spans="1:13" ht="13" x14ac:dyDescent="0.3">
      <c r="A28" s="185">
        <v>24</v>
      </c>
      <c r="B28" s="186">
        <v>56</v>
      </c>
      <c r="C28" s="186">
        <v>1304</v>
      </c>
      <c r="D28" s="186">
        <v>23</v>
      </c>
      <c r="E28" s="187">
        <v>8</v>
      </c>
      <c r="F28" s="205"/>
      <c r="G28" s="185">
        <v>24</v>
      </c>
      <c r="H28" s="186">
        <v>65</v>
      </c>
      <c r="I28" s="186">
        <v>1551</v>
      </c>
      <c r="J28" s="186">
        <v>59</v>
      </c>
      <c r="K28" s="187">
        <v>9</v>
      </c>
    </row>
    <row r="29" spans="1:13" ht="13" x14ac:dyDescent="0.3">
      <c r="A29" s="185">
        <v>25</v>
      </c>
      <c r="B29" s="186">
        <v>44</v>
      </c>
      <c r="C29" s="186">
        <v>1118</v>
      </c>
      <c r="D29" s="186">
        <v>59</v>
      </c>
      <c r="E29" s="187">
        <v>13</v>
      </c>
      <c r="F29" s="205"/>
      <c r="G29" s="182">
        <v>25</v>
      </c>
      <c r="H29" s="195"/>
      <c r="I29" s="195"/>
      <c r="J29" s="195"/>
      <c r="K29" s="196"/>
    </row>
    <row r="30" spans="1:13" ht="13" x14ac:dyDescent="0.3">
      <c r="A30" s="185">
        <v>26</v>
      </c>
      <c r="B30" s="186">
        <v>58</v>
      </c>
      <c r="C30" s="186">
        <v>1443</v>
      </c>
      <c r="D30" s="186">
        <v>42</v>
      </c>
      <c r="E30" s="187">
        <v>7</v>
      </c>
      <c r="F30" s="205"/>
      <c r="G30" s="182">
        <v>26</v>
      </c>
      <c r="H30" s="195"/>
      <c r="I30" s="195"/>
      <c r="J30" s="195"/>
      <c r="K30" s="196"/>
    </row>
    <row r="31" spans="1:13" ht="13" x14ac:dyDescent="0.3">
      <c r="A31" s="185">
        <v>27</v>
      </c>
      <c r="B31" s="186">
        <v>42</v>
      </c>
      <c r="C31" s="186">
        <v>970</v>
      </c>
      <c r="D31" s="186">
        <v>38</v>
      </c>
      <c r="E31" s="187">
        <v>13</v>
      </c>
      <c r="F31" s="205"/>
      <c r="G31" s="185">
        <v>27</v>
      </c>
      <c r="H31" s="186">
        <v>44</v>
      </c>
      <c r="I31" s="186">
        <v>1074</v>
      </c>
      <c r="J31" s="186">
        <v>51</v>
      </c>
      <c r="K31" s="187">
        <v>17</v>
      </c>
    </row>
    <row r="32" spans="1:13" ht="13" x14ac:dyDescent="0.3">
      <c r="A32" s="182">
        <v>28</v>
      </c>
      <c r="B32" s="195"/>
      <c r="C32" s="195"/>
      <c r="D32" s="195"/>
      <c r="E32" s="196"/>
      <c r="F32" s="205"/>
      <c r="G32" s="185">
        <v>28</v>
      </c>
      <c r="H32" s="186">
        <v>64</v>
      </c>
      <c r="I32" s="186">
        <v>1598</v>
      </c>
      <c r="J32" s="186">
        <v>42</v>
      </c>
      <c r="K32" s="187">
        <v>11</v>
      </c>
    </row>
    <row r="33" spans="1:14" ht="13" x14ac:dyDescent="0.3">
      <c r="A33" s="206">
        <v>29</v>
      </c>
      <c r="B33" s="195"/>
      <c r="C33" s="195"/>
      <c r="D33" s="195"/>
      <c r="E33" s="196"/>
      <c r="F33" s="205"/>
      <c r="G33" s="182">
        <v>29</v>
      </c>
      <c r="H33" s="195"/>
      <c r="I33" s="195"/>
      <c r="J33" s="195"/>
      <c r="K33" s="196"/>
    </row>
    <row r="34" spans="1:14" ht="13" x14ac:dyDescent="0.3">
      <c r="A34" s="185">
        <v>30</v>
      </c>
      <c r="B34" s="204">
        <v>71</v>
      </c>
      <c r="C34" s="186">
        <v>1758</v>
      </c>
      <c r="D34" s="186">
        <v>42</v>
      </c>
      <c r="E34" s="187">
        <v>22</v>
      </c>
      <c r="F34" s="205"/>
      <c r="G34" s="182">
        <v>30</v>
      </c>
      <c r="H34" s="195"/>
      <c r="I34" s="195"/>
      <c r="J34" s="195"/>
      <c r="K34" s="196"/>
    </row>
    <row r="35" spans="1:14" ht="13.5" thickBot="1" x14ac:dyDescent="0.35">
      <c r="A35" s="207">
        <v>31</v>
      </c>
      <c r="B35" s="200">
        <v>33</v>
      </c>
      <c r="C35" s="186">
        <v>895</v>
      </c>
      <c r="D35" s="186">
        <v>56</v>
      </c>
      <c r="E35" s="187">
        <v>3</v>
      </c>
      <c r="F35" s="205"/>
      <c r="G35" s="208">
        <v>31</v>
      </c>
      <c r="H35" s="195"/>
      <c r="I35" s="195"/>
      <c r="J35" s="195"/>
      <c r="K35" s="196"/>
    </row>
    <row r="36" spans="1:14" ht="14" thickTop="1" thickBot="1" x14ac:dyDescent="0.35">
      <c r="A36" s="168"/>
      <c r="B36" s="209">
        <f>SUM(B5:B35)</f>
        <v>1012</v>
      </c>
      <c r="C36" s="210">
        <f>SUM(C5:C35)</f>
        <v>23792</v>
      </c>
      <c r="D36" s="210">
        <f>SUM(D5:D35)</f>
        <v>851</v>
      </c>
      <c r="E36" s="210">
        <f>SUM(E5:E35)</f>
        <v>199</v>
      </c>
      <c r="F36" s="205"/>
      <c r="G36" s="211"/>
      <c r="H36" s="212">
        <f>SUM(H5:H35)</f>
        <v>1046</v>
      </c>
      <c r="I36" s="210">
        <f>SUM(I5:I35)</f>
        <v>24895</v>
      </c>
      <c r="J36" s="210">
        <f>SUM(J5:J35)</f>
        <v>1142</v>
      </c>
      <c r="K36" s="210">
        <f>SUM(K5:K35)</f>
        <v>223</v>
      </c>
    </row>
    <row r="37" spans="1:14" ht="13.5" thickTop="1" x14ac:dyDescent="0.3">
      <c r="A37" s="168"/>
      <c r="F37" s="205"/>
      <c r="G37" s="211"/>
    </row>
    <row r="38" spans="1:14" ht="13" x14ac:dyDescent="0.3">
      <c r="A38" s="168"/>
      <c r="F38" s="205"/>
      <c r="G38" s="211"/>
    </row>
    <row r="39" spans="1:14" ht="13.5" thickBot="1" x14ac:dyDescent="0.35">
      <c r="A39" s="168"/>
      <c r="F39" s="205"/>
      <c r="G39" s="211"/>
    </row>
    <row r="40" spans="1:14" ht="14" thickTop="1" thickBot="1" x14ac:dyDescent="0.35">
      <c r="A40" s="170" t="s">
        <v>5</v>
      </c>
      <c r="B40" s="171" t="s">
        <v>20</v>
      </c>
      <c r="C40" s="171" t="s">
        <v>21</v>
      </c>
      <c r="D40" s="171" t="s">
        <v>94</v>
      </c>
      <c r="E40" s="172" t="s">
        <v>95</v>
      </c>
      <c r="F40" s="178"/>
      <c r="G40" s="170" t="s">
        <v>6</v>
      </c>
      <c r="H40" s="171" t="s">
        <v>20</v>
      </c>
      <c r="I40" s="171" t="s">
        <v>21</v>
      </c>
      <c r="J40" s="171" t="s">
        <v>94</v>
      </c>
      <c r="K40" s="172" t="s">
        <v>95</v>
      </c>
      <c r="N40" s="168"/>
    </row>
    <row r="41" spans="1:14" ht="13" x14ac:dyDescent="0.3">
      <c r="A41" s="179">
        <v>1</v>
      </c>
      <c r="B41" s="213">
        <v>51</v>
      </c>
      <c r="C41" s="213">
        <v>1267</v>
      </c>
      <c r="D41" s="213">
        <v>31</v>
      </c>
      <c r="E41" s="214">
        <v>7</v>
      </c>
      <c r="G41" s="215">
        <v>1</v>
      </c>
      <c r="H41" s="198"/>
      <c r="I41" s="198"/>
      <c r="J41" s="198"/>
      <c r="K41" s="199"/>
      <c r="N41" s="168"/>
    </row>
    <row r="42" spans="1:14" ht="13" x14ac:dyDescent="0.3">
      <c r="A42" s="185">
        <v>2</v>
      </c>
      <c r="B42" s="186">
        <v>64</v>
      </c>
      <c r="C42" s="216">
        <v>1623</v>
      </c>
      <c r="D42" s="216">
        <v>49</v>
      </c>
      <c r="E42" s="187">
        <v>6</v>
      </c>
      <c r="G42" s="217">
        <v>2</v>
      </c>
      <c r="H42" s="195"/>
      <c r="I42" s="218"/>
      <c r="J42" s="218"/>
      <c r="K42" s="219"/>
      <c r="L42" s="220"/>
      <c r="N42" s="168"/>
    </row>
    <row r="43" spans="1:14" ht="13" x14ac:dyDescent="0.3">
      <c r="A43" s="185">
        <v>3</v>
      </c>
      <c r="B43" s="186">
        <v>52</v>
      </c>
      <c r="C43" s="186">
        <v>1266</v>
      </c>
      <c r="D43" s="186">
        <v>103</v>
      </c>
      <c r="E43" s="187">
        <v>10</v>
      </c>
      <c r="G43" s="221">
        <v>3</v>
      </c>
      <c r="H43" s="186">
        <v>53</v>
      </c>
      <c r="I43" s="186">
        <v>1389</v>
      </c>
      <c r="J43" s="186">
        <v>98</v>
      </c>
      <c r="K43" s="187">
        <v>4</v>
      </c>
      <c r="N43" s="168"/>
    </row>
    <row r="44" spans="1:14" ht="13" x14ac:dyDescent="0.3">
      <c r="A44" s="182">
        <v>4</v>
      </c>
      <c r="B44" s="195"/>
      <c r="C44" s="195"/>
      <c r="D44" s="195"/>
      <c r="E44" s="196"/>
      <c r="G44" s="221">
        <v>4</v>
      </c>
      <c r="H44" s="186">
        <v>54</v>
      </c>
      <c r="I44" s="186">
        <v>1300</v>
      </c>
      <c r="J44" s="186">
        <v>67</v>
      </c>
      <c r="K44" s="187">
        <v>3</v>
      </c>
      <c r="N44" s="168"/>
    </row>
    <row r="45" spans="1:14" ht="13" x14ac:dyDescent="0.3">
      <c r="A45" s="182">
        <v>5</v>
      </c>
      <c r="B45" s="195"/>
      <c r="C45" s="195"/>
      <c r="D45" s="195"/>
      <c r="E45" s="196"/>
      <c r="G45" s="221">
        <v>5</v>
      </c>
      <c r="H45" s="186">
        <v>53</v>
      </c>
      <c r="I45" s="186">
        <v>1260</v>
      </c>
      <c r="J45" s="186">
        <v>48</v>
      </c>
      <c r="K45" s="187">
        <v>5</v>
      </c>
      <c r="N45" s="168"/>
    </row>
    <row r="46" spans="1:14" ht="13" x14ac:dyDescent="0.3">
      <c r="A46" s="185">
        <v>6</v>
      </c>
      <c r="B46" s="186">
        <v>73</v>
      </c>
      <c r="C46" s="186">
        <v>1695</v>
      </c>
      <c r="D46" s="186">
        <v>90</v>
      </c>
      <c r="E46" s="187">
        <v>1</v>
      </c>
      <c r="G46" s="221">
        <v>6</v>
      </c>
      <c r="H46" s="186">
        <v>65</v>
      </c>
      <c r="I46" s="186">
        <v>1583</v>
      </c>
      <c r="J46" s="186">
        <v>101</v>
      </c>
      <c r="K46" s="187">
        <v>8</v>
      </c>
      <c r="N46" s="168"/>
    </row>
    <row r="47" spans="1:14" ht="13" x14ac:dyDescent="0.3">
      <c r="A47" s="185">
        <v>7</v>
      </c>
      <c r="B47" s="186">
        <v>50</v>
      </c>
      <c r="C47" s="186">
        <v>1209</v>
      </c>
      <c r="D47" s="186">
        <v>43</v>
      </c>
      <c r="E47" s="187">
        <v>5</v>
      </c>
      <c r="G47" s="221">
        <v>7</v>
      </c>
      <c r="H47" s="186">
        <v>50</v>
      </c>
      <c r="I47" s="186">
        <v>1154</v>
      </c>
      <c r="J47" s="186">
        <v>64</v>
      </c>
      <c r="K47" s="187">
        <v>4</v>
      </c>
      <c r="N47" s="168"/>
    </row>
    <row r="48" spans="1:14" ht="13" x14ac:dyDescent="0.3">
      <c r="A48" s="185">
        <v>8</v>
      </c>
      <c r="B48" s="186">
        <v>49</v>
      </c>
      <c r="C48" s="186">
        <v>1134</v>
      </c>
      <c r="D48" s="186">
        <v>69</v>
      </c>
      <c r="E48" s="187">
        <v>2</v>
      </c>
      <c r="G48" s="222">
        <v>8</v>
      </c>
      <c r="H48" s="195"/>
      <c r="I48" s="195"/>
      <c r="J48" s="195"/>
      <c r="K48" s="196"/>
      <c r="N48" s="168"/>
    </row>
    <row r="49" spans="1:14" ht="13" x14ac:dyDescent="0.3">
      <c r="A49" s="185">
        <v>9</v>
      </c>
      <c r="B49" s="186">
        <v>43</v>
      </c>
      <c r="C49" s="186">
        <v>1102</v>
      </c>
      <c r="D49" s="186">
        <v>42</v>
      </c>
      <c r="E49" s="187">
        <v>5</v>
      </c>
      <c r="G49" s="222">
        <v>9</v>
      </c>
      <c r="H49" s="195"/>
      <c r="I49" s="195"/>
      <c r="J49" s="195"/>
      <c r="K49" s="196"/>
      <c r="N49" s="168"/>
    </row>
    <row r="50" spans="1:14" ht="13" x14ac:dyDescent="0.3">
      <c r="A50" s="185">
        <v>10</v>
      </c>
      <c r="B50" s="186">
        <v>42</v>
      </c>
      <c r="C50" s="186">
        <v>994</v>
      </c>
      <c r="D50" s="186">
        <v>67</v>
      </c>
      <c r="E50" s="187">
        <v>5</v>
      </c>
      <c r="G50" s="222">
        <v>10</v>
      </c>
      <c r="H50" s="195"/>
      <c r="I50" s="195"/>
      <c r="J50" s="195"/>
      <c r="K50" s="196"/>
      <c r="N50" s="168"/>
    </row>
    <row r="51" spans="1:14" ht="13" x14ac:dyDescent="0.3">
      <c r="A51" s="182">
        <v>11</v>
      </c>
      <c r="B51" s="195"/>
      <c r="C51" s="195"/>
      <c r="D51" s="195"/>
      <c r="E51" s="196"/>
      <c r="G51" s="222">
        <v>11</v>
      </c>
      <c r="H51" s="200">
        <v>33</v>
      </c>
      <c r="I51" s="186">
        <v>773</v>
      </c>
      <c r="J51" s="186">
        <v>29</v>
      </c>
      <c r="K51" s="187">
        <v>2</v>
      </c>
      <c r="L51" s="201"/>
      <c r="M51" s="202" t="s">
        <v>96</v>
      </c>
      <c r="N51" s="168"/>
    </row>
    <row r="52" spans="1:14" ht="13" x14ac:dyDescent="0.3">
      <c r="A52" s="182">
        <v>12</v>
      </c>
      <c r="B52" s="195"/>
      <c r="C52" s="195"/>
      <c r="D52" s="195"/>
      <c r="E52" s="196"/>
      <c r="G52" s="222">
        <v>12</v>
      </c>
      <c r="H52" s="186">
        <v>41</v>
      </c>
      <c r="I52" s="186">
        <v>1084</v>
      </c>
      <c r="J52" s="186">
        <v>97</v>
      </c>
      <c r="K52" s="187">
        <v>2</v>
      </c>
      <c r="N52" s="168"/>
    </row>
    <row r="53" spans="1:14" ht="13" x14ac:dyDescent="0.3">
      <c r="A53" s="185">
        <v>13</v>
      </c>
      <c r="B53" s="186">
        <v>84</v>
      </c>
      <c r="C53" s="186">
        <v>2052</v>
      </c>
      <c r="D53" s="186">
        <v>135</v>
      </c>
      <c r="E53" s="187">
        <v>6</v>
      </c>
      <c r="G53" s="222">
        <v>13</v>
      </c>
      <c r="H53" s="186">
        <v>41</v>
      </c>
      <c r="I53" s="186">
        <v>920</v>
      </c>
      <c r="J53" s="186">
        <v>41</v>
      </c>
      <c r="K53" s="187">
        <v>3</v>
      </c>
      <c r="L53" s="203"/>
      <c r="M53" s="202" t="s">
        <v>97</v>
      </c>
      <c r="N53" s="168"/>
    </row>
    <row r="54" spans="1:14" ht="13" x14ac:dyDescent="0.3">
      <c r="A54" s="185">
        <v>14</v>
      </c>
      <c r="B54" s="200">
        <v>30</v>
      </c>
      <c r="C54" s="186">
        <v>729</v>
      </c>
      <c r="D54" s="186">
        <v>57</v>
      </c>
      <c r="E54" s="187">
        <v>0</v>
      </c>
      <c r="G54" s="222">
        <v>14</v>
      </c>
      <c r="H54" s="186">
        <v>42</v>
      </c>
      <c r="I54" s="186">
        <v>977</v>
      </c>
      <c r="J54" s="186">
        <v>33</v>
      </c>
      <c r="K54" s="187">
        <v>3</v>
      </c>
      <c r="N54" s="168"/>
    </row>
    <row r="55" spans="1:14" ht="13" x14ac:dyDescent="0.3">
      <c r="A55" s="185">
        <v>15</v>
      </c>
      <c r="B55" s="186">
        <v>45</v>
      </c>
      <c r="C55" s="186">
        <v>1132</v>
      </c>
      <c r="D55" s="186">
        <v>45</v>
      </c>
      <c r="E55" s="187">
        <v>2</v>
      </c>
      <c r="G55" s="222">
        <v>15</v>
      </c>
      <c r="H55" s="195"/>
      <c r="I55" s="195"/>
      <c r="J55" s="195"/>
      <c r="K55" s="196"/>
      <c r="N55" s="168"/>
    </row>
    <row r="56" spans="1:14" ht="13" x14ac:dyDescent="0.3">
      <c r="A56" s="185">
        <v>16</v>
      </c>
      <c r="B56" s="186">
        <v>75</v>
      </c>
      <c r="C56" s="186">
        <v>1831</v>
      </c>
      <c r="D56" s="186">
        <v>83</v>
      </c>
      <c r="E56" s="187">
        <v>0</v>
      </c>
      <c r="F56" s="168"/>
      <c r="G56" s="222">
        <v>16</v>
      </c>
      <c r="H56" s="195"/>
      <c r="I56" s="195"/>
      <c r="J56" s="195"/>
      <c r="K56" s="196"/>
      <c r="N56" s="168"/>
    </row>
    <row r="57" spans="1:14" ht="13" x14ac:dyDescent="0.3">
      <c r="A57" s="185">
        <v>17</v>
      </c>
      <c r="B57" s="186">
        <v>63</v>
      </c>
      <c r="C57" s="186">
        <v>1528</v>
      </c>
      <c r="D57" s="186">
        <v>60</v>
      </c>
      <c r="E57" s="187">
        <v>4</v>
      </c>
      <c r="F57" s="168"/>
      <c r="G57" s="222">
        <v>17</v>
      </c>
      <c r="H57" s="186">
        <v>33</v>
      </c>
      <c r="I57" s="186">
        <v>857</v>
      </c>
      <c r="J57" s="186">
        <v>34</v>
      </c>
      <c r="K57" s="187">
        <v>3</v>
      </c>
      <c r="N57" s="168"/>
    </row>
    <row r="58" spans="1:14" ht="13" x14ac:dyDescent="0.3">
      <c r="A58" s="182">
        <v>18</v>
      </c>
      <c r="B58" s="195"/>
      <c r="C58" s="195"/>
      <c r="D58" s="195"/>
      <c r="E58" s="196"/>
      <c r="F58" s="168"/>
      <c r="G58" s="222">
        <v>18</v>
      </c>
      <c r="H58" s="186">
        <v>57</v>
      </c>
      <c r="I58" s="186">
        <v>1395</v>
      </c>
      <c r="J58" s="186">
        <v>78</v>
      </c>
      <c r="K58" s="187">
        <v>4</v>
      </c>
      <c r="N58" s="168"/>
    </row>
    <row r="59" spans="1:14" ht="13" x14ac:dyDescent="0.3">
      <c r="A59" s="182">
        <v>19</v>
      </c>
      <c r="B59" s="195"/>
      <c r="C59" s="195"/>
      <c r="D59" s="195"/>
      <c r="E59" s="196"/>
      <c r="F59" s="168"/>
      <c r="G59" s="222">
        <v>19</v>
      </c>
      <c r="H59" s="186">
        <v>49</v>
      </c>
      <c r="I59" s="186">
        <v>1205</v>
      </c>
      <c r="J59" s="186">
        <v>34</v>
      </c>
      <c r="K59" s="187">
        <v>7</v>
      </c>
      <c r="N59" s="168"/>
    </row>
    <row r="60" spans="1:14" ht="13" x14ac:dyDescent="0.3">
      <c r="A60" s="185">
        <v>20</v>
      </c>
      <c r="B60" s="186">
        <v>63</v>
      </c>
      <c r="C60" s="186">
        <v>1593</v>
      </c>
      <c r="D60" s="186">
        <v>77</v>
      </c>
      <c r="E60" s="187">
        <v>6</v>
      </c>
      <c r="F60" s="168"/>
      <c r="G60" s="222">
        <v>20</v>
      </c>
      <c r="H60" s="186">
        <v>34</v>
      </c>
      <c r="I60" s="186">
        <v>854</v>
      </c>
      <c r="J60" s="186">
        <v>36</v>
      </c>
      <c r="K60" s="187">
        <v>4</v>
      </c>
      <c r="N60" s="168"/>
    </row>
    <row r="61" spans="1:14" ht="13" x14ac:dyDescent="0.3">
      <c r="A61" s="185">
        <v>21</v>
      </c>
      <c r="B61" s="204">
        <v>87</v>
      </c>
      <c r="C61" s="186">
        <v>2056</v>
      </c>
      <c r="D61" s="186">
        <v>193</v>
      </c>
      <c r="E61" s="187">
        <v>5</v>
      </c>
      <c r="F61" s="168"/>
      <c r="G61" s="222">
        <v>21</v>
      </c>
      <c r="H61" s="186">
        <v>43</v>
      </c>
      <c r="I61" s="186">
        <v>1042</v>
      </c>
      <c r="J61" s="186">
        <v>47</v>
      </c>
      <c r="K61" s="187">
        <v>0</v>
      </c>
      <c r="N61" s="168"/>
    </row>
    <row r="62" spans="1:14" ht="13" x14ac:dyDescent="0.3">
      <c r="A62" s="185">
        <v>22</v>
      </c>
      <c r="B62" s="186">
        <v>75</v>
      </c>
      <c r="C62" s="186">
        <v>1856</v>
      </c>
      <c r="D62" s="186">
        <v>126</v>
      </c>
      <c r="E62" s="187">
        <v>3</v>
      </c>
      <c r="F62" s="168"/>
      <c r="G62" s="222">
        <v>22</v>
      </c>
      <c r="H62" s="195"/>
      <c r="I62" s="195"/>
      <c r="J62" s="195"/>
      <c r="K62" s="196"/>
      <c r="N62" s="168"/>
    </row>
    <row r="63" spans="1:14" ht="13" x14ac:dyDescent="0.3">
      <c r="A63" s="185">
        <v>23</v>
      </c>
      <c r="B63" s="186">
        <v>49</v>
      </c>
      <c r="C63" s="186">
        <v>1269</v>
      </c>
      <c r="D63" s="186">
        <v>44</v>
      </c>
      <c r="E63" s="187">
        <v>1</v>
      </c>
      <c r="F63" s="168"/>
      <c r="G63" s="222">
        <v>23</v>
      </c>
      <c r="H63" s="195"/>
      <c r="I63" s="195"/>
      <c r="J63" s="195"/>
      <c r="K63" s="196"/>
      <c r="N63" s="168"/>
    </row>
    <row r="64" spans="1:14" ht="13" x14ac:dyDescent="0.3">
      <c r="A64" s="185">
        <v>24</v>
      </c>
      <c r="B64" s="186">
        <v>68</v>
      </c>
      <c r="C64" s="186">
        <v>1669</v>
      </c>
      <c r="D64" s="186">
        <v>57</v>
      </c>
      <c r="E64" s="187">
        <v>3</v>
      </c>
      <c r="F64" s="168"/>
      <c r="G64" s="221">
        <v>24</v>
      </c>
      <c r="H64" s="186">
        <v>64</v>
      </c>
      <c r="I64" s="186">
        <v>1481</v>
      </c>
      <c r="J64" s="186">
        <v>91</v>
      </c>
      <c r="K64" s="187">
        <v>3</v>
      </c>
      <c r="N64" s="168"/>
    </row>
    <row r="65" spans="1:14" ht="13" x14ac:dyDescent="0.3">
      <c r="A65" s="182">
        <v>25</v>
      </c>
      <c r="B65" s="195"/>
      <c r="C65" s="195"/>
      <c r="D65" s="195"/>
      <c r="E65" s="196"/>
      <c r="F65" s="168"/>
      <c r="G65" s="221">
        <v>25</v>
      </c>
      <c r="H65" s="186">
        <v>66</v>
      </c>
      <c r="I65" s="186">
        <v>1413</v>
      </c>
      <c r="J65" s="186">
        <v>59</v>
      </c>
      <c r="K65" s="187">
        <v>5</v>
      </c>
      <c r="N65" s="168"/>
    </row>
    <row r="66" spans="1:14" ht="13" x14ac:dyDescent="0.3">
      <c r="A66" s="182">
        <v>26</v>
      </c>
      <c r="B66" s="195"/>
      <c r="C66" s="195"/>
      <c r="D66" s="195"/>
      <c r="E66" s="196"/>
      <c r="F66" s="168"/>
      <c r="G66" s="221">
        <v>26</v>
      </c>
      <c r="H66" s="204">
        <v>71</v>
      </c>
      <c r="I66" s="186">
        <v>1486</v>
      </c>
      <c r="J66" s="186">
        <v>160</v>
      </c>
      <c r="K66" s="187">
        <v>0</v>
      </c>
      <c r="N66" s="168"/>
    </row>
    <row r="67" spans="1:14" ht="13" x14ac:dyDescent="0.3">
      <c r="A67" s="185">
        <v>27</v>
      </c>
      <c r="B67" s="186">
        <v>40</v>
      </c>
      <c r="C67" s="186">
        <v>1037</v>
      </c>
      <c r="D67" s="186">
        <v>56</v>
      </c>
      <c r="E67" s="187">
        <v>7</v>
      </c>
      <c r="F67" s="168"/>
      <c r="G67" s="221">
        <v>27</v>
      </c>
      <c r="H67" s="186">
        <v>67</v>
      </c>
      <c r="I67" s="186">
        <v>1581</v>
      </c>
      <c r="J67" s="186">
        <v>60</v>
      </c>
      <c r="K67" s="187">
        <v>1</v>
      </c>
      <c r="N67" s="168"/>
    </row>
    <row r="68" spans="1:14" ht="13" x14ac:dyDescent="0.3">
      <c r="A68" s="185">
        <v>28</v>
      </c>
      <c r="B68" s="186">
        <v>56</v>
      </c>
      <c r="C68" s="186">
        <v>1371</v>
      </c>
      <c r="D68" s="186">
        <v>71</v>
      </c>
      <c r="E68" s="187">
        <v>5</v>
      </c>
      <c r="F68" s="168"/>
      <c r="G68" s="221">
        <v>28</v>
      </c>
      <c r="H68" s="186">
        <v>56</v>
      </c>
      <c r="I68" s="186">
        <v>1321</v>
      </c>
      <c r="J68" s="186">
        <v>77</v>
      </c>
      <c r="K68" s="187">
        <v>1</v>
      </c>
      <c r="N68" s="168"/>
    </row>
    <row r="69" spans="1:14" ht="13" x14ac:dyDescent="0.3">
      <c r="A69" s="185">
        <v>29</v>
      </c>
      <c r="B69" s="186">
        <v>53</v>
      </c>
      <c r="C69" s="186">
        <v>1209</v>
      </c>
      <c r="D69" s="186">
        <v>137</v>
      </c>
      <c r="E69" s="187">
        <v>5</v>
      </c>
      <c r="F69" s="168"/>
      <c r="G69" s="217">
        <v>29</v>
      </c>
      <c r="H69" s="195"/>
      <c r="I69" s="195"/>
      <c r="J69" s="195"/>
      <c r="K69" s="196"/>
      <c r="N69" s="168"/>
    </row>
    <row r="70" spans="1:14" ht="13" x14ac:dyDescent="0.3">
      <c r="A70" s="185">
        <v>30</v>
      </c>
      <c r="B70" s="186">
        <v>65</v>
      </c>
      <c r="C70" s="186">
        <v>1550</v>
      </c>
      <c r="D70" s="186">
        <v>75</v>
      </c>
      <c r="E70" s="187">
        <v>5</v>
      </c>
      <c r="F70" s="168"/>
      <c r="G70" s="217">
        <v>30</v>
      </c>
      <c r="H70" s="195"/>
      <c r="I70" s="195"/>
      <c r="J70" s="195"/>
      <c r="K70" s="196"/>
      <c r="N70" s="168"/>
    </row>
    <row r="71" spans="1:14" ht="13.5" thickBot="1" x14ac:dyDescent="0.35">
      <c r="A71" s="207">
        <v>31</v>
      </c>
      <c r="B71" s="186">
        <v>46</v>
      </c>
      <c r="C71" s="186">
        <v>1018</v>
      </c>
      <c r="D71" s="186">
        <v>47</v>
      </c>
      <c r="E71" s="187">
        <v>2</v>
      </c>
      <c r="F71" s="168"/>
      <c r="G71" s="208">
        <v>31</v>
      </c>
      <c r="H71" s="195"/>
      <c r="I71" s="195"/>
      <c r="J71" s="195"/>
      <c r="K71" s="196"/>
      <c r="N71" s="168"/>
    </row>
    <row r="72" spans="1:14" ht="14" thickTop="1" thickBot="1" x14ac:dyDescent="0.35">
      <c r="A72" s="168"/>
      <c r="B72" s="212">
        <f>SUM(B41:B71)</f>
        <v>1323</v>
      </c>
      <c r="C72" s="210">
        <f>SUM(C41:C71)</f>
        <v>32190</v>
      </c>
      <c r="D72" s="210">
        <f>SUM(D41:D71)</f>
        <v>1757</v>
      </c>
      <c r="E72" s="210">
        <f>SUM(E41:E71)</f>
        <v>95</v>
      </c>
      <c r="H72" s="212">
        <f>SUM(H41:H71)</f>
        <v>972</v>
      </c>
      <c r="I72" s="210">
        <f>SUM(I41:I71)</f>
        <v>23075</v>
      </c>
      <c r="J72" s="210">
        <f>SUM(J41:J71)</f>
        <v>1254</v>
      </c>
      <c r="K72" s="210">
        <f>SUM(K41:K71)</f>
        <v>62</v>
      </c>
    </row>
    <row r="73" spans="1:14" ht="13.5" thickTop="1" x14ac:dyDescent="0.3">
      <c r="A73" s="168"/>
    </row>
    <row r="74" spans="1:14" ht="13" x14ac:dyDescent="0.3">
      <c r="A74" s="168"/>
    </row>
    <row r="75" spans="1:14" ht="13" thickBot="1" x14ac:dyDescent="0.3"/>
    <row r="76" spans="1:14" ht="14" thickTop="1" thickBot="1" x14ac:dyDescent="0.35">
      <c r="A76" s="170" t="s">
        <v>7</v>
      </c>
      <c r="B76" s="171" t="s">
        <v>20</v>
      </c>
      <c r="C76" s="171" t="s">
        <v>21</v>
      </c>
      <c r="D76" s="171" t="s">
        <v>94</v>
      </c>
      <c r="E76" s="172" t="s">
        <v>95</v>
      </c>
      <c r="G76" s="170" t="s">
        <v>8</v>
      </c>
      <c r="H76" s="171" t="s">
        <v>20</v>
      </c>
      <c r="I76" s="171" t="s">
        <v>21</v>
      </c>
      <c r="J76" s="171" t="s">
        <v>94</v>
      </c>
      <c r="K76" s="172" t="s">
        <v>95</v>
      </c>
    </row>
    <row r="77" spans="1:14" ht="13" x14ac:dyDescent="0.3">
      <c r="A77" s="175">
        <v>1</v>
      </c>
      <c r="B77" s="223"/>
      <c r="C77" s="223"/>
      <c r="D77" s="223"/>
      <c r="E77" s="224"/>
      <c r="F77" s="168"/>
      <c r="G77" s="179">
        <v>1</v>
      </c>
      <c r="H77" s="213">
        <v>83</v>
      </c>
      <c r="I77" s="213">
        <v>1976</v>
      </c>
      <c r="J77" s="213">
        <v>79</v>
      </c>
      <c r="K77" s="214">
        <v>0</v>
      </c>
    </row>
    <row r="78" spans="1:14" ht="13" x14ac:dyDescent="0.3">
      <c r="A78" s="185">
        <v>2</v>
      </c>
      <c r="B78" s="213">
        <v>62</v>
      </c>
      <c r="C78" s="213">
        <v>1377</v>
      </c>
      <c r="D78" s="213">
        <v>64</v>
      </c>
      <c r="E78" s="214">
        <v>1</v>
      </c>
      <c r="F78" s="168"/>
      <c r="G78" s="185">
        <v>2</v>
      </c>
      <c r="H78" s="213">
        <v>67</v>
      </c>
      <c r="I78" s="213">
        <v>1561</v>
      </c>
      <c r="J78" s="213">
        <v>95</v>
      </c>
      <c r="K78" s="214">
        <v>3</v>
      </c>
    </row>
    <row r="79" spans="1:14" ht="13" x14ac:dyDescent="0.3">
      <c r="A79" s="185">
        <v>3</v>
      </c>
      <c r="B79" s="186">
        <v>67</v>
      </c>
      <c r="C79" s="186">
        <v>1630</v>
      </c>
      <c r="D79" s="186">
        <v>87</v>
      </c>
      <c r="E79" s="187">
        <v>0</v>
      </c>
      <c r="F79" s="168"/>
      <c r="G79" s="182">
        <v>3</v>
      </c>
      <c r="H79" s="195"/>
      <c r="I79" s="195"/>
      <c r="J79" s="195"/>
      <c r="K79" s="196"/>
    </row>
    <row r="80" spans="1:14" ht="13" x14ac:dyDescent="0.3">
      <c r="A80" s="185">
        <v>4</v>
      </c>
      <c r="B80" s="186">
        <v>83</v>
      </c>
      <c r="C80" s="186">
        <v>1966</v>
      </c>
      <c r="D80" s="186">
        <v>174</v>
      </c>
      <c r="E80" s="187">
        <v>2</v>
      </c>
      <c r="F80" s="168"/>
      <c r="G80" s="182">
        <v>4</v>
      </c>
      <c r="H80" s="195"/>
      <c r="I80" s="195"/>
      <c r="J80" s="195"/>
      <c r="K80" s="196"/>
    </row>
    <row r="81" spans="1:13" ht="13" x14ac:dyDescent="0.3">
      <c r="A81" s="185">
        <v>5</v>
      </c>
      <c r="B81" s="186">
        <v>77</v>
      </c>
      <c r="C81" s="186">
        <v>1823</v>
      </c>
      <c r="D81" s="186">
        <v>192</v>
      </c>
      <c r="E81" s="187">
        <v>8</v>
      </c>
      <c r="F81" s="168"/>
      <c r="G81" s="185">
        <v>5</v>
      </c>
      <c r="H81" s="186">
        <v>85</v>
      </c>
      <c r="I81" s="186">
        <v>2021</v>
      </c>
      <c r="J81" s="186">
        <v>136</v>
      </c>
      <c r="K81" s="187">
        <v>1</v>
      </c>
    </row>
    <row r="82" spans="1:13" ht="13" x14ac:dyDescent="0.3">
      <c r="A82" s="182">
        <v>6</v>
      </c>
      <c r="B82" s="195"/>
      <c r="C82" s="195"/>
      <c r="D82" s="195"/>
      <c r="E82" s="196"/>
      <c r="F82" s="168"/>
      <c r="G82" s="185">
        <v>6</v>
      </c>
      <c r="H82" s="186">
        <v>81</v>
      </c>
      <c r="I82" s="186">
        <v>1988</v>
      </c>
      <c r="J82" s="186">
        <v>206</v>
      </c>
      <c r="K82" s="187">
        <v>1</v>
      </c>
    </row>
    <row r="83" spans="1:13" ht="13" x14ac:dyDescent="0.3">
      <c r="A83" s="182">
        <v>7</v>
      </c>
      <c r="B83" s="195"/>
      <c r="C83" s="195"/>
      <c r="D83" s="195"/>
      <c r="E83" s="196"/>
      <c r="F83" s="168"/>
      <c r="G83" s="185">
        <v>7</v>
      </c>
      <c r="H83" s="186">
        <v>80</v>
      </c>
      <c r="I83" s="186">
        <v>1989</v>
      </c>
      <c r="J83" s="186">
        <v>181</v>
      </c>
      <c r="K83" s="187">
        <v>4</v>
      </c>
    </row>
    <row r="84" spans="1:13" ht="13" x14ac:dyDescent="0.3">
      <c r="A84" s="182">
        <v>8</v>
      </c>
      <c r="B84" s="195"/>
      <c r="C84" s="195"/>
      <c r="D84" s="195"/>
      <c r="E84" s="196"/>
      <c r="F84" s="168"/>
      <c r="G84" s="185">
        <v>8</v>
      </c>
      <c r="H84" s="186">
        <v>76</v>
      </c>
      <c r="I84" s="186">
        <v>1942</v>
      </c>
      <c r="J84" s="186">
        <v>56</v>
      </c>
      <c r="K84" s="187">
        <v>4</v>
      </c>
    </row>
    <row r="85" spans="1:13" ht="13" x14ac:dyDescent="0.3">
      <c r="A85" s="185">
        <v>9</v>
      </c>
      <c r="B85" s="186">
        <v>59</v>
      </c>
      <c r="C85" s="186">
        <v>1459</v>
      </c>
      <c r="D85" s="186">
        <v>156</v>
      </c>
      <c r="E85" s="187">
        <v>5</v>
      </c>
      <c r="F85" s="168"/>
      <c r="G85" s="185">
        <v>9</v>
      </c>
      <c r="H85" s="186">
        <v>67</v>
      </c>
      <c r="I85" s="186">
        <v>1597</v>
      </c>
      <c r="J85" s="186">
        <v>144</v>
      </c>
      <c r="K85" s="187">
        <v>0</v>
      </c>
    </row>
    <row r="86" spans="1:13" ht="13" x14ac:dyDescent="0.3">
      <c r="A86" s="185">
        <v>10</v>
      </c>
      <c r="B86" s="186">
        <v>45</v>
      </c>
      <c r="C86" s="186">
        <v>1158</v>
      </c>
      <c r="D86" s="186">
        <v>66</v>
      </c>
      <c r="E86" s="187">
        <v>2</v>
      </c>
      <c r="F86" s="168"/>
      <c r="G86" s="182">
        <v>10</v>
      </c>
      <c r="H86" s="195"/>
      <c r="I86" s="195"/>
      <c r="J86" s="195"/>
      <c r="K86" s="196"/>
    </row>
    <row r="87" spans="1:13" ht="13" x14ac:dyDescent="0.3">
      <c r="A87" s="185">
        <v>11</v>
      </c>
      <c r="B87" s="186">
        <v>62</v>
      </c>
      <c r="C87" s="186">
        <v>1487</v>
      </c>
      <c r="D87" s="186">
        <v>32</v>
      </c>
      <c r="E87" s="187">
        <v>7</v>
      </c>
      <c r="F87" s="168"/>
      <c r="G87" s="182">
        <v>11</v>
      </c>
      <c r="H87" s="195"/>
      <c r="I87" s="195"/>
      <c r="J87" s="195"/>
      <c r="K87" s="196"/>
    </row>
    <row r="88" spans="1:13" ht="13" x14ac:dyDescent="0.3">
      <c r="A88" s="185">
        <v>12</v>
      </c>
      <c r="B88" s="186">
        <v>55</v>
      </c>
      <c r="C88" s="186">
        <v>1377</v>
      </c>
      <c r="D88" s="186">
        <v>37</v>
      </c>
      <c r="E88" s="187">
        <v>2</v>
      </c>
      <c r="F88" s="168"/>
      <c r="G88" s="185">
        <v>12</v>
      </c>
      <c r="H88" s="204">
        <v>88</v>
      </c>
      <c r="I88" s="186">
        <v>2183</v>
      </c>
      <c r="J88" s="186">
        <v>195</v>
      </c>
      <c r="K88" s="187">
        <v>1</v>
      </c>
    </row>
    <row r="89" spans="1:13" ht="13" x14ac:dyDescent="0.3">
      <c r="A89" s="182">
        <v>13</v>
      </c>
      <c r="B89" s="195"/>
      <c r="C89" s="195"/>
      <c r="D89" s="195"/>
      <c r="E89" s="196"/>
      <c r="F89" s="168"/>
      <c r="G89" s="185">
        <v>13</v>
      </c>
      <c r="H89" s="186">
        <v>68</v>
      </c>
      <c r="I89" s="186">
        <v>1672</v>
      </c>
      <c r="J89" s="186">
        <v>81</v>
      </c>
      <c r="K89" s="187">
        <v>2</v>
      </c>
    </row>
    <row r="90" spans="1:13" ht="13" x14ac:dyDescent="0.3">
      <c r="A90" s="182">
        <v>14</v>
      </c>
      <c r="B90" s="195"/>
      <c r="C90" s="195"/>
      <c r="D90" s="195"/>
      <c r="E90" s="196"/>
      <c r="F90" s="168"/>
      <c r="G90" s="185">
        <v>14</v>
      </c>
      <c r="H90" s="186">
        <v>68</v>
      </c>
      <c r="I90" s="186">
        <v>1667</v>
      </c>
      <c r="J90" s="186">
        <v>128</v>
      </c>
      <c r="K90" s="187">
        <v>3</v>
      </c>
    </row>
    <row r="91" spans="1:13" ht="13" x14ac:dyDescent="0.3">
      <c r="A91" s="185">
        <v>15</v>
      </c>
      <c r="B91" s="186">
        <v>52</v>
      </c>
      <c r="C91" s="186">
        <v>1311</v>
      </c>
      <c r="D91" s="186">
        <v>74</v>
      </c>
      <c r="E91" s="187">
        <v>2</v>
      </c>
      <c r="F91" s="168"/>
      <c r="G91" s="185">
        <v>15</v>
      </c>
      <c r="H91" s="186">
        <v>59</v>
      </c>
      <c r="I91" s="186">
        <v>1387</v>
      </c>
      <c r="J91" s="186">
        <v>83</v>
      </c>
      <c r="K91" s="187">
        <v>4</v>
      </c>
      <c r="L91" s="201"/>
      <c r="M91" s="202" t="s">
        <v>96</v>
      </c>
    </row>
    <row r="92" spans="1:13" ht="13" x14ac:dyDescent="0.3">
      <c r="A92" s="185">
        <v>16</v>
      </c>
      <c r="B92" s="186">
        <v>57</v>
      </c>
      <c r="C92" s="186">
        <v>1365</v>
      </c>
      <c r="D92" s="186">
        <v>41</v>
      </c>
      <c r="E92" s="187">
        <v>3</v>
      </c>
      <c r="F92" s="168"/>
      <c r="G92" s="185">
        <v>16</v>
      </c>
      <c r="H92" s="186">
        <v>77</v>
      </c>
      <c r="I92" s="186">
        <v>1850</v>
      </c>
      <c r="J92" s="186">
        <v>139</v>
      </c>
      <c r="K92" s="187">
        <v>0</v>
      </c>
    </row>
    <row r="93" spans="1:13" ht="13" x14ac:dyDescent="0.3">
      <c r="A93" s="185">
        <v>17</v>
      </c>
      <c r="B93" s="200">
        <v>38</v>
      </c>
      <c r="C93" s="186">
        <v>911</v>
      </c>
      <c r="D93" s="186">
        <v>22</v>
      </c>
      <c r="E93" s="187">
        <v>2</v>
      </c>
      <c r="F93" s="168"/>
      <c r="G93" s="182">
        <v>17</v>
      </c>
      <c r="H93" s="195"/>
      <c r="I93" s="195"/>
      <c r="J93" s="195"/>
      <c r="K93" s="196"/>
      <c r="L93" s="203"/>
      <c r="M93" s="202" t="s">
        <v>97</v>
      </c>
    </row>
    <row r="94" spans="1:13" ht="13" x14ac:dyDescent="0.3">
      <c r="A94" s="182">
        <v>18</v>
      </c>
      <c r="B94" s="195"/>
      <c r="C94" s="195"/>
      <c r="D94" s="195"/>
      <c r="E94" s="196"/>
      <c r="F94" s="168"/>
      <c r="G94" s="182">
        <v>18</v>
      </c>
      <c r="H94" s="195"/>
      <c r="I94" s="195"/>
      <c r="J94" s="195"/>
      <c r="K94" s="196"/>
    </row>
    <row r="95" spans="1:13" ht="13" x14ac:dyDescent="0.3">
      <c r="A95" s="182">
        <v>19</v>
      </c>
      <c r="B95" s="195"/>
      <c r="C95" s="195"/>
      <c r="D95" s="195"/>
      <c r="E95" s="196"/>
      <c r="F95" s="168"/>
      <c r="G95" s="185">
        <v>19</v>
      </c>
      <c r="H95" s="186">
        <v>61</v>
      </c>
      <c r="I95" s="186">
        <v>1519</v>
      </c>
      <c r="J95" s="186">
        <v>78</v>
      </c>
      <c r="K95" s="187">
        <v>1</v>
      </c>
    </row>
    <row r="96" spans="1:13" ht="13" x14ac:dyDescent="0.3">
      <c r="A96" s="182">
        <v>20</v>
      </c>
      <c r="B96" s="195"/>
      <c r="C96" s="195"/>
      <c r="D96" s="195"/>
      <c r="E96" s="196"/>
      <c r="F96" s="168"/>
      <c r="G96" s="185">
        <v>20</v>
      </c>
      <c r="H96" s="186">
        <v>78</v>
      </c>
      <c r="I96" s="186">
        <v>1886</v>
      </c>
      <c r="J96" s="186">
        <v>138</v>
      </c>
      <c r="K96" s="187">
        <v>2</v>
      </c>
    </row>
    <row r="97" spans="1:11" ht="13" x14ac:dyDescent="0.3">
      <c r="A97" s="182">
        <v>21</v>
      </c>
      <c r="B97" s="195"/>
      <c r="C97" s="195"/>
      <c r="D97" s="195"/>
      <c r="E97" s="196"/>
      <c r="F97" s="168"/>
      <c r="G97" s="185">
        <v>21</v>
      </c>
      <c r="H97" s="186">
        <v>67</v>
      </c>
      <c r="I97" s="186">
        <v>1630</v>
      </c>
      <c r="J97" s="186">
        <v>135</v>
      </c>
      <c r="K97" s="187">
        <v>1</v>
      </c>
    </row>
    <row r="98" spans="1:11" ht="13" x14ac:dyDescent="0.3">
      <c r="A98" s="185">
        <v>22</v>
      </c>
      <c r="B98" s="186">
        <v>67</v>
      </c>
      <c r="C98" s="186">
        <v>1764</v>
      </c>
      <c r="D98" s="186">
        <v>100</v>
      </c>
      <c r="E98" s="187">
        <v>5</v>
      </c>
      <c r="F98" s="168"/>
      <c r="G98" s="185">
        <v>22</v>
      </c>
      <c r="H98" s="186">
        <v>74</v>
      </c>
      <c r="I98" s="186">
        <v>1781</v>
      </c>
      <c r="J98" s="186">
        <v>69</v>
      </c>
      <c r="K98" s="187">
        <v>5</v>
      </c>
    </row>
    <row r="99" spans="1:11" ht="13" x14ac:dyDescent="0.3">
      <c r="A99" s="185">
        <v>23</v>
      </c>
      <c r="B99" s="186">
        <v>68</v>
      </c>
      <c r="C99" s="186">
        <v>1854</v>
      </c>
      <c r="D99" s="186">
        <v>120</v>
      </c>
      <c r="E99" s="187">
        <v>3</v>
      </c>
      <c r="F99" s="168"/>
      <c r="G99" s="185">
        <v>23</v>
      </c>
      <c r="H99" s="186">
        <v>46</v>
      </c>
      <c r="I99" s="186">
        <v>1153</v>
      </c>
      <c r="J99" s="186">
        <v>37</v>
      </c>
      <c r="K99" s="187">
        <v>0</v>
      </c>
    </row>
    <row r="100" spans="1:11" ht="13" x14ac:dyDescent="0.3">
      <c r="A100" s="185">
        <v>24</v>
      </c>
      <c r="B100" s="186">
        <v>51</v>
      </c>
      <c r="C100" s="186">
        <v>1213</v>
      </c>
      <c r="D100" s="186">
        <v>93</v>
      </c>
      <c r="E100" s="187">
        <v>1</v>
      </c>
      <c r="F100" s="168"/>
      <c r="G100" s="182">
        <v>24</v>
      </c>
      <c r="H100" s="195"/>
      <c r="I100" s="195"/>
      <c r="J100" s="195"/>
      <c r="K100" s="196"/>
    </row>
    <row r="101" spans="1:11" ht="13" x14ac:dyDescent="0.3">
      <c r="A101" s="185">
        <v>25</v>
      </c>
      <c r="B101" s="186">
        <v>65</v>
      </c>
      <c r="C101" s="186">
        <v>1662</v>
      </c>
      <c r="D101" s="186">
        <v>73</v>
      </c>
      <c r="E101" s="187">
        <v>4</v>
      </c>
      <c r="G101" s="182">
        <v>25</v>
      </c>
      <c r="H101" s="195"/>
      <c r="I101" s="195"/>
      <c r="J101" s="195"/>
      <c r="K101" s="196"/>
    </row>
    <row r="102" spans="1:11" ht="13" x14ac:dyDescent="0.3">
      <c r="A102" s="185">
        <v>26</v>
      </c>
      <c r="B102" s="204">
        <v>80</v>
      </c>
      <c r="C102" s="186">
        <v>1905</v>
      </c>
      <c r="D102" s="186">
        <v>181</v>
      </c>
      <c r="E102" s="187">
        <v>0</v>
      </c>
      <c r="G102" s="185">
        <v>26</v>
      </c>
      <c r="H102" s="186">
        <v>61</v>
      </c>
      <c r="I102" s="186">
        <v>1346</v>
      </c>
      <c r="J102" s="186">
        <v>146</v>
      </c>
      <c r="K102" s="187">
        <v>1</v>
      </c>
    </row>
    <row r="103" spans="1:11" ht="13" x14ac:dyDescent="0.3">
      <c r="A103" s="182">
        <v>27</v>
      </c>
      <c r="B103" s="195"/>
      <c r="C103" s="195"/>
      <c r="D103" s="195"/>
      <c r="E103" s="196"/>
      <c r="G103" s="185">
        <v>27</v>
      </c>
      <c r="H103" s="186">
        <v>71</v>
      </c>
      <c r="I103" s="186">
        <v>1638</v>
      </c>
      <c r="J103" s="186">
        <v>124</v>
      </c>
      <c r="K103" s="187">
        <v>1</v>
      </c>
    </row>
    <row r="104" spans="1:11" ht="13" x14ac:dyDescent="0.3">
      <c r="A104" s="182">
        <v>28</v>
      </c>
      <c r="B104" s="195"/>
      <c r="C104" s="195"/>
      <c r="D104" s="195"/>
      <c r="E104" s="196"/>
      <c r="G104" s="185">
        <v>28</v>
      </c>
      <c r="H104" s="186">
        <v>54</v>
      </c>
      <c r="I104" s="186">
        <v>1288</v>
      </c>
      <c r="J104" s="186">
        <v>125</v>
      </c>
      <c r="K104" s="187">
        <v>1</v>
      </c>
    </row>
    <row r="105" spans="1:11" ht="13" x14ac:dyDescent="0.3">
      <c r="A105" s="182">
        <v>29</v>
      </c>
      <c r="B105" s="195"/>
      <c r="C105" s="195"/>
      <c r="D105" s="195"/>
      <c r="E105" s="196"/>
      <c r="G105" s="185">
        <v>29</v>
      </c>
      <c r="H105" s="186">
        <v>80</v>
      </c>
      <c r="I105" s="186">
        <v>1930</v>
      </c>
      <c r="J105" s="186">
        <v>98</v>
      </c>
      <c r="K105" s="187">
        <v>8</v>
      </c>
    </row>
    <row r="106" spans="1:11" ht="13" x14ac:dyDescent="0.3">
      <c r="A106" s="185">
        <v>30</v>
      </c>
      <c r="B106" s="186">
        <v>68</v>
      </c>
      <c r="C106" s="186">
        <v>1703</v>
      </c>
      <c r="D106" s="186">
        <v>145</v>
      </c>
      <c r="E106" s="187">
        <v>3</v>
      </c>
      <c r="G106" s="185">
        <v>30</v>
      </c>
      <c r="H106" s="186">
        <v>45</v>
      </c>
      <c r="I106" s="186">
        <v>1114</v>
      </c>
      <c r="J106" s="186">
        <v>87</v>
      </c>
      <c r="K106" s="187">
        <v>1</v>
      </c>
    </row>
    <row r="107" spans="1:11" ht="13.5" thickBot="1" x14ac:dyDescent="0.35">
      <c r="A107" s="207">
        <v>31</v>
      </c>
      <c r="B107" s="186">
        <v>46</v>
      </c>
      <c r="C107" s="186">
        <v>1105</v>
      </c>
      <c r="D107" s="186">
        <v>108</v>
      </c>
      <c r="E107" s="187">
        <v>3</v>
      </c>
      <c r="G107" s="208">
        <v>31</v>
      </c>
      <c r="H107" s="195"/>
      <c r="I107" s="195"/>
      <c r="J107" s="195"/>
      <c r="K107" s="196"/>
    </row>
    <row r="108" spans="1:11" ht="13.5" thickTop="1" thickBot="1" x14ac:dyDescent="0.3">
      <c r="B108" s="212">
        <f>SUM(B77:B107)</f>
        <v>1102</v>
      </c>
      <c r="C108" s="210">
        <f>SUM(C77:C107)</f>
        <v>27070</v>
      </c>
      <c r="D108" s="210">
        <f>SUM(D77:D107)</f>
        <v>1765</v>
      </c>
      <c r="E108" s="210">
        <f>SUM(E77:E107)</f>
        <v>53</v>
      </c>
      <c r="H108" s="212">
        <f>SUM(H77:H107)</f>
        <v>1536</v>
      </c>
      <c r="I108" s="210">
        <f>SUM(I77:I107)</f>
        <v>37118</v>
      </c>
      <c r="J108" s="210">
        <f>SUM(J77:J107)</f>
        <v>2560</v>
      </c>
      <c r="K108" s="210">
        <f>SUM(K77:K107)</f>
        <v>44</v>
      </c>
    </row>
    <row r="109" spans="1:11" ht="13.5" thickTop="1" x14ac:dyDescent="0.3">
      <c r="G109" s="168"/>
    </row>
    <row r="110" spans="1:11" ht="13" x14ac:dyDescent="0.3">
      <c r="G110" s="168"/>
    </row>
    <row r="111" spans="1:11" ht="13.5" thickBot="1" x14ac:dyDescent="0.35">
      <c r="G111" s="168"/>
    </row>
    <row r="112" spans="1:11" ht="14" thickTop="1" thickBot="1" x14ac:dyDescent="0.35">
      <c r="A112" s="170" t="s">
        <v>9</v>
      </c>
      <c r="B112" s="171" t="s">
        <v>20</v>
      </c>
      <c r="C112" s="171" t="s">
        <v>21</v>
      </c>
      <c r="D112" s="171" t="s">
        <v>94</v>
      </c>
      <c r="E112" s="172" t="s">
        <v>95</v>
      </c>
      <c r="G112" s="170" t="s">
        <v>10</v>
      </c>
      <c r="H112" s="171" t="s">
        <v>20</v>
      </c>
      <c r="I112" s="171" t="s">
        <v>21</v>
      </c>
      <c r="J112" s="171" t="s">
        <v>94</v>
      </c>
      <c r="K112" s="172" t="s">
        <v>95</v>
      </c>
    </row>
    <row r="113" spans="1:14" ht="13" x14ac:dyDescent="0.3">
      <c r="A113" s="175">
        <v>1</v>
      </c>
      <c r="B113" s="198"/>
      <c r="C113" s="198"/>
      <c r="D113" s="198"/>
      <c r="E113" s="199"/>
      <c r="G113" s="225">
        <v>1</v>
      </c>
      <c r="H113" s="213" t="s">
        <v>98</v>
      </c>
      <c r="I113" s="213"/>
      <c r="J113" s="213"/>
      <c r="K113" s="214"/>
    </row>
    <row r="114" spans="1:14" ht="13" x14ac:dyDescent="0.3">
      <c r="A114" s="182">
        <v>2</v>
      </c>
      <c r="B114" s="198"/>
      <c r="C114" s="198"/>
      <c r="D114" s="198"/>
      <c r="E114" s="199"/>
      <c r="G114" s="193">
        <v>2</v>
      </c>
      <c r="H114" s="213" t="s">
        <v>98</v>
      </c>
      <c r="I114" s="186"/>
      <c r="J114" s="186"/>
      <c r="K114" s="187"/>
    </row>
    <row r="115" spans="1:14" ht="13" x14ac:dyDescent="0.3">
      <c r="A115" s="185">
        <v>3</v>
      </c>
      <c r="B115" s="186">
        <v>87</v>
      </c>
      <c r="C115" s="186">
        <v>2089</v>
      </c>
      <c r="D115" s="186">
        <v>119</v>
      </c>
      <c r="E115" s="187">
        <v>7</v>
      </c>
      <c r="G115" s="193">
        <v>3</v>
      </c>
      <c r="H115" s="213" t="s">
        <v>98</v>
      </c>
      <c r="I115" s="186"/>
      <c r="J115" s="186"/>
      <c r="K115" s="187"/>
    </row>
    <row r="116" spans="1:14" ht="13" x14ac:dyDescent="0.3">
      <c r="A116" s="185">
        <v>4</v>
      </c>
      <c r="B116" s="186">
        <v>66</v>
      </c>
      <c r="C116" s="186">
        <v>1653</v>
      </c>
      <c r="D116" s="186">
        <v>81</v>
      </c>
      <c r="E116" s="187">
        <v>5</v>
      </c>
      <c r="G116" s="193">
        <v>4</v>
      </c>
      <c r="H116" s="213" t="s">
        <v>98</v>
      </c>
      <c r="I116" s="186"/>
      <c r="J116" s="186"/>
      <c r="K116" s="187"/>
    </row>
    <row r="117" spans="1:14" ht="13" x14ac:dyDescent="0.3">
      <c r="A117" s="185">
        <v>5</v>
      </c>
      <c r="B117" s="186">
        <v>63</v>
      </c>
      <c r="C117" s="186">
        <v>1562</v>
      </c>
      <c r="D117" s="186">
        <v>49</v>
      </c>
      <c r="E117" s="187">
        <v>0</v>
      </c>
      <c r="G117" s="193">
        <v>5</v>
      </c>
      <c r="H117" s="198"/>
      <c r="I117" s="195"/>
      <c r="J117" s="195"/>
      <c r="K117" s="196"/>
    </row>
    <row r="118" spans="1:14" ht="13" x14ac:dyDescent="0.3">
      <c r="A118" s="185">
        <v>6</v>
      </c>
      <c r="B118" s="186">
        <v>64</v>
      </c>
      <c r="C118" s="186">
        <v>1566</v>
      </c>
      <c r="D118" s="186">
        <v>124</v>
      </c>
      <c r="E118" s="187">
        <v>10</v>
      </c>
      <c r="G118" s="193">
        <v>6</v>
      </c>
      <c r="H118" s="198"/>
      <c r="I118" s="195"/>
      <c r="J118" s="195"/>
      <c r="K118" s="196"/>
    </row>
    <row r="119" spans="1:14" ht="13" x14ac:dyDescent="0.3">
      <c r="A119" s="185">
        <v>7</v>
      </c>
      <c r="B119" s="186">
        <v>57</v>
      </c>
      <c r="C119" s="186">
        <v>1411</v>
      </c>
      <c r="D119" s="186">
        <v>72</v>
      </c>
      <c r="E119" s="187">
        <v>3</v>
      </c>
      <c r="G119" s="193">
        <v>7</v>
      </c>
      <c r="H119" s="213" t="s">
        <v>98</v>
      </c>
      <c r="I119" s="186"/>
      <c r="J119" s="186"/>
      <c r="K119" s="187"/>
    </row>
    <row r="120" spans="1:14" ht="13" x14ac:dyDescent="0.3">
      <c r="A120" s="193">
        <v>8</v>
      </c>
      <c r="B120" s="195"/>
      <c r="C120" s="195"/>
      <c r="D120" s="195"/>
      <c r="E120" s="196"/>
      <c r="G120" s="193">
        <v>8</v>
      </c>
      <c r="H120" s="213" t="s">
        <v>98</v>
      </c>
      <c r="I120" s="226"/>
      <c r="J120" s="226"/>
      <c r="K120" s="227"/>
    </row>
    <row r="121" spans="1:14" ht="13" x14ac:dyDescent="0.3">
      <c r="A121" s="193">
        <v>9</v>
      </c>
      <c r="B121" s="195"/>
      <c r="C121" s="195"/>
      <c r="D121" s="195"/>
      <c r="E121" s="196"/>
      <c r="G121" s="193">
        <v>9</v>
      </c>
      <c r="H121" s="213" t="s">
        <v>98</v>
      </c>
      <c r="I121" s="186"/>
      <c r="J121" s="186"/>
      <c r="K121" s="187"/>
    </row>
    <row r="122" spans="1:14" ht="13" x14ac:dyDescent="0.3">
      <c r="A122" s="193">
        <v>10</v>
      </c>
      <c r="B122" s="186">
        <v>68</v>
      </c>
      <c r="C122" s="186">
        <v>1715</v>
      </c>
      <c r="D122" s="186">
        <v>157</v>
      </c>
      <c r="E122" s="187">
        <v>4</v>
      </c>
      <c r="G122" s="193">
        <v>10</v>
      </c>
      <c r="H122" s="213" t="s">
        <v>98</v>
      </c>
      <c r="I122" s="186"/>
      <c r="J122" s="186"/>
      <c r="K122" s="187"/>
    </row>
    <row r="123" spans="1:14" ht="13" x14ac:dyDescent="0.3">
      <c r="A123" s="193">
        <v>11</v>
      </c>
      <c r="B123" s="186">
        <v>72</v>
      </c>
      <c r="C123" s="186">
        <v>1740</v>
      </c>
      <c r="D123" s="186">
        <v>159</v>
      </c>
      <c r="E123" s="187">
        <v>8</v>
      </c>
      <c r="G123" s="193">
        <v>11</v>
      </c>
      <c r="H123" s="213" t="s">
        <v>98</v>
      </c>
      <c r="I123" s="186"/>
      <c r="J123" s="186"/>
      <c r="K123" s="187"/>
    </row>
    <row r="124" spans="1:14" ht="13" x14ac:dyDescent="0.3">
      <c r="A124" s="193">
        <v>12</v>
      </c>
      <c r="B124" s="186">
        <v>67</v>
      </c>
      <c r="C124" s="186">
        <v>1604</v>
      </c>
      <c r="D124" s="186">
        <v>116</v>
      </c>
      <c r="E124" s="187">
        <v>0</v>
      </c>
      <c r="G124" s="193">
        <v>12</v>
      </c>
      <c r="H124" s="198"/>
      <c r="I124" s="195"/>
      <c r="J124" s="195"/>
      <c r="K124" s="196"/>
    </row>
    <row r="125" spans="1:14" ht="13" x14ac:dyDescent="0.3">
      <c r="A125" s="193">
        <v>13</v>
      </c>
      <c r="B125" s="186">
        <v>62</v>
      </c>
      <c r="C125" s="186">
        <v>1492</v>
      </c>
      <c r="D125" s="186">
        <v>129</v>
      </c>
      <c r="E125" s="187">
        <v>0</v>
      </c>
      <c r="G125" s="193">
        <v>13</v>
      </c>
      <c r="H125" s="198"/>
      <c r="I125" s="195"/>
      <c r="J125" s="195"/>
      <c r="K125" s="196"/>
    </row>
    <row r="126" spans="1:14" ht="13" x14ac:dyDescent="0.3">
      <c r="A126" s="193">
        <v>14</v>
      </c>
      <c r="B126" s="195"/>
      <c r="C126" s="195"/>
      <c r="D126" s="195"/>
      <c r="E126" s="196"/>
      <c r="G126" s="193">
        <v>14</v>
      </c>
      <c r="H126" s="198"/>
      <c r="I126" s="195"/>
      <c r="J126" s="195"/>
      <c r="K126" s="196"/>
    </row>
    <row r="127" spans="1:14" ht="13" x14ac:dyDescent="0.3">
      <c r="A127" s="193">
        <v>15</v>
      </c>
      <c r="B127" s="195"/>
      <c r="C127" s="195"/>
      <c r="D127" s="195"/>
      <c r="E127" s="196"/>
      <c r="G127" s="193">
        <v>15</v>
      </c>
      <c r="H127" s="198"/>
      <c r="I127" s="195"/>
      <c r="J127" s="195"/>
      <c r="K127" s="196"/>
    </row>
    <row r="128" spans="1:14" ht="13" x14ac:dyDescent="0.3">
      <c r="A128" s="193">
        <v>16</v>
      </c>
      <c r="B128" s="195"/>
      <c r="C128" s="195"/>
      <c r="D128" s="195"/>
      <c r="E128" s="196"/>
      <c r="G128" s="193">
        <v>16</v>
      </c>
      <c r="H128" s="213" t="s">
        <v>98</v>
      </c>
      <c r="I128" s="186"/>
      <c r="J128" s="186"/>
      <c r="K128" s="187"/>
      <c r="L128" s="201"/>
      <c r="M128" s="202" t="s">
        <v>96</v>
      </c>
      <c r="N128" s="202"/>
    </row>
    <row r="129" spans="1:14" ht="13" x14ac:dyDescent="0.3">
      <c r="A129" s="193">
        <v>17</v>
      </c>
      <c r="B129" s="186">
        <v>69</v>
      </c>
      <c r="C129" s="186">
        <v>1629</v>
      </c>
      <c r="D129" s="186">
        <v>147</v>
      </c>
      <c r="E129" s="187">
        <v>2</v>
      </c>
      <c r="G129" s="193">
        <v>17</v>
      </c>
      <c r="H129" s="213" t="s">
        <v>98</v>
      </c>
      <c r="I129" s="186"/>
      <c r="J129" s="186"/>
      <c r="K129" s="187"/>
    </row>
    <row r="130" spans="1:14" ht="13" x14ac:dyDescent="0.3">
      <c r="A130" s="193">
        <v>18</v>
      </c>
      <c r="B130" s="186">
        <v>70</v>
      </c>
      <c r="C130" s="186">
        <v>1726</v>
      </c>
      <c r="D130" s="186">
        <v>92</v>
      </c>
      <c r="E130" s="187">
        <v>3</v>
      </c>
      <c r="G130" s="193">
        <v>18</v>
      </c>
      <c r="H130" s="213" t="s">
        <v>98</v>
      </c>
      <c r="I130" s="186"/>
      <c r="J130" s="186"/>
      <c r="K130" s="187"/>
      <c r="L130" s="203"/>
      <c r="M130" s="202" t="s">
        <v>97</v>
      </c>
      <c r="N130" s="202"/>
    </row>
    <row r="131" spans="1:14" ht="13" x14ac:dyDescent="0.3">
      <c r="A131" s="193">
        <v>19</v>
      </c>
      <c r="B131" s="186">
        <v>51</v>
      </c>
      <c r="C131" s="186">
        <v>1314</v>
      </c>
      <c r="D131" s="186">
        <v>48</v>
      </c>
      <c r="E131" s="187">
        <v>2</v>
      </c>
      <c r="G131" s="193">
        <v>19</v>
      </c>
      <c r="H131" s="198"/>
      <c r="I131" s="195"/>
      <c r="J131" s="195"/>
      <c r="K131" s="196"/>
    </row>
    <row r="132" spans="1:14" ht="13" x14ac:dyDescent="0.3">
      <c r="A132" s="193">
        <v>20</v>
      </c>
      <c r="B132" s="213">
        <v>74</v>
      </c>
      <c r="C132" s="186">
        <v>1879</v>
      </c>
      <c r="D132" s="186">
        <v>183</v>
      </c>
      <c r="E132" s="187">
        <v>2</v>
      </c>
      <c r="G132" s="193">
        <v>20</v>
      </c>
      <c r="H132" s="198"/>
      <c r="I132" s="195"/>
      <c r="J132" s="195"/>
      <c r="K132" s="196"/>
    </row>
    <row r="133" spans="1:14" ht="13" x14ac:dyDescent="0.3">
      <c r="A133" s="193">
        <v>21</v>
      </c>
      <c r="B133" s="186">
        <v>60</v>
      </c>
      <c r="C133" s="186">
        <v>1469</v>
      </c>
      <c r="D133" s="186">
        <v>153</v>
      </c>
      <c r="E133" s="187">
        <v>0</v>
      </c>
      <c r="G133" s="193">
        <v>21</v>
      </c>
      <c r="H133" s="213">
        <v>32</v>
      </c>
      <c r="I133" s="186">
        <v>798</v>
      </c>
      <c r="J133" s="186">
        <v>49</v>
      </c>
      <c r="K133" s="187">
        <v>0</v>
      </c>
    </row>
    <row r="134" spans="1:14" ht="13" x14ac:dyDescent="0.3">
      <c r="A134" s="193">
        <v>22</v>
      </c>
      <c r="B134" s="195"/>
      <c r="C134" s="195"/>
      <c r="D134" s="195"/>
      <c r="E134" s="196"/>
      <c r="G134" s="193">
        <v>22</v>
      </c>
      <c r="H134" s="213">
        <v>32</v>
      </c>
      <c r="I134" s="186">
        <v>792</v>
      </c>
      <c r="J134" s="186">
        <v>120</v>
      </c>
      <c r="K134" s="187">
        <v>0</v>
      </c>
    </row>
    <row r="135" spans="1:14" ht="13" x14ac:dyDescent="0.3">
      <c r="A135" s="193">
        <v>23</v>
      </c>
      <c r="B135" s="195"/>
      <c r="C135" s="195"/>
      <c r="D135" s="195"/>
      <c r="E135" s="196"/>
      <c r="G135" s="193">
        <v>23</v>
      </c>
      <c r="H135" s="228">
        <v>20</v>
      </c>
      <c r="I135" s="186">
        <v>487</v>
      </c>
      <c r="J135" s="186">
        <v>0</v>
      </c>
      <c r="K135" s="187">
        <v>0</v>
      </c>
    </row>
    <row r="136" spans="1:14" ht="13" x14ac:dyDescent="0.3">
      <c r="A136" s="193">
        <v>24</v>
      </c>
      <c r="B136" s="186">
        <v>55</v>
      </c>
      <c r="C136" s="186">
        <v>1456</v>
      </c>
      <c r="D136" s="186">
        <v>128</v>
      </c>
      <c r="E136" s="187">
        <v>9</v>
      </c>
      <c r="G136" s="193">
        <v>24</v>
      </c>
      <c r="H136" s="186">
        <v>37</v>
      </c>
      <c r="I136" s="186">
        <v>975</v>
      </c>
      <c r="J136" s="186">
        <v>30</v>
      </c>
      <c r="K136" s="187">
        <v>0</v>
      </c>
    </row>
    <row r="137" spans="1:14" ht="13" x14ac:dyDescent="0.3">
      <c r="A137" s="193">
        <v>25</v>
      </c>
      <c r="B137" s="186">
        <v>62</v>
      </c>
      <c r="C137" s="186">
        <v>1579</v>
      </c>
      <c r="D137" s="186">
        <v>137</v>
      </c>
      <c r="E137" s="187">
        <v>6</v>
      </c>
      <c r="G137" s="193">
        <v>25</v>
      </c>
      <c r="H137" s="186">
        <v>27</v>
      </c>
      <c r="I137" s="186">
        <v>655</v>
      </c>
      <c r="J137" s="186">
        <v>23</v>
      </c>
      <c r="K137" s="187">
        <v>0</v>
      </c>
    </row>
    <row r="138" spans="1:14" ht="13" x14ac:dyDescent="0.3">
      <c r="A138" s="193">
        <v>26</v>
      </c>
      <c r="B138" s="186">
        <v>42</v>
      </c>
      <c r="C138" s="186">
        <v>1061</v>
      </c>
      <c r="D138" s="186">
        <v>60</v>
      </c>
      <c r="E138" s="187">
        <v>2</v>
      </c>
      <c r="G138" s="193">
        <v>26</v>
      </c>
      <c r="H138" s="195"/>
      <c r="I138" s="195"/>
      <c r="J138" s="195"/>
      <c r="K138" s="196"/>
    </row>
    <row r="139" spans="1:14" ht="13" x14ac:dyDescent="0.3">
      <c r="A139" s="193">
        <v>27</v>
      </c>
      <c r="B139" s="186">
        <v>49</v>
      </c>
      <c r="C139" s="186">
        <v>1162</v>
      </c>
      <c r="D139" s="186">
        <v>62</v>
      </c>
      <c r="E139" s="187">
        <v>4</v>
      </c>
      <c r="G139" s="193">
        <v>27</v>
      </c>
      <c r="H139" s="195"/>
      <c r="I139" s="195"/>
      <c r="J139" s="195"/>
      <c r="K139" s="196"/>
    </row>
    <row r="140" spans="1:14" ht="13" x14ac:dyDescent="0.3">
      <c r="A140" s="193">
        <v>28</v>
      </c>
      <c r="B140" s="186">
        <v>30</v>
      </c>
      <c r="C140" s="186">
        <v>744</v>
      </c>
      <c r="D140" s="186">
        <v>88</v>
      </c>
      <c r="E140" s="187">
        <v>3</v>
      </c>
      <c r="G140" s="193">
        <v>28</v>
      </c>
      <c r="H140" s="186">
        <v>43</v>
      </c>
      <c r="I140" s="186">
        <v>1115</v>
      </c>
      <c r="J140" s="186">
        <v>54</v>
      </c>
      <c r="K140" s="187">
        <v>1</v>
      </c>
    </row>
    <row r="141" spans="1:14" ht="13" x14ac:dyDescent="0.3">
      <c r="A141" s="193">
        <v>29</v>
      </c>
      <c r="B141" s="195"/>
      <c r="C141" s="195"/>
      <c r="D141" s="195"/>
      <c r="E141" s="196"/>
      <c r="G141" s="193">
        <v>29</v>
      </c>
      <c r="H141" s="204">
        <v>46</v>
      </c>
      <c r="I141" s="186">
        <v>1216</v>
      </c>
      <c r="J141" s="186">
        <v>14</v>
      </c>
      <c r="K141" s="187">
        <v>2</v>
      </c>
    </row>
    <row r="142" spans="1:14" ht="13" x14ac:dyDescent="0.3">
      <c r="A142" s="193">
        <v>30</v>
      </c>
      <c r="B142" s="195"/>
      <c r="C142" s="195"/>
      <c r="D142" s="195"/>
      <c r="E142" s="196"/>
      <c r="G142" s="193">
        <v>30</v>
      </c>
      <c r="H142" s="186">
        <v>33</v>
      </c>
      <c r="I142" s="186">
        <v>843</v>
      </c>
      <c r="J142" s="186">
        <v>23</v>
      </c>
      <c r="K142" s="187">
        <v>1</v>
      </c>
    </row>
    <row r="143" spans="1:14" ht="13.5" thickBot="1" x14ac:dyDescent="0.35">
      <c r="A143" s="229">
        <v>31</v>
      </c>
      <c r="B143" s="186" t="s">
        <v>98</v>
      </c>
      <c r="C143" s="186"/>
      <c r="D143" s="186"/>
      <c r="E143" s="187"/>
      <c r="G143" s="229">
        <v>31</v>
      </c>
      <c r="H143" s="186">
        <v>39</v>
      </c>
      <c r="I143" s="186">
        <v>942</v>
      </c>
      <c r="J143" s="186">
        <v>104</v>
      </c>
      <c r="K143" s="187">
        <v>2</v>
      </c>
    </row>
    <row r="144" spans="1:14" ht="14" thickTop="1" thickBot="1" x14ac:dyDescent="0.35">
      <c r="B144" s="212">
        <f>SUM(B113:B143)</f>
        <v>1168</v>
      </c>
      <c r="C144" s="230">
        <f>SUM(C113:C143)</f>
        <v>28851</v>
      </c>
      <c r="D144" s="230">
        <f>SUM(D113:D143)</f>
        <v>2104</v>
      </c>
      <c r="E144" s="231">
        <f>SUM(E113:E143)</f>
        <v>70</v>
      </c>
      <c r="G144" s="168"/>
      <c r="H144" s="212">
        <f>SUM(H133:H143)</f>
        <v>309</v>
      </c>
      <c r="I144" s="210">
        <f>SUM(I133:I143)</f>
        <v>7823</v>
      </c>
      <c r="J144" s="210">
        <f>SUM(J133:J143)</f>
        <v>417</v>
      </c>
      <c r="K144" s="210">
        <f>SUM(K133:K143)</f>
        <v>6</v>
      </c>
    </row>
    <row r="145" spans="1:11" ht="13.5" thickTop="1" x14ac:dyDescent="0.3">
      <c r="G145" s="168"/>
    </row>
    <row r="146" spans="1:11" ht="13" x14ac:dyDescent="0.3">
      <c r="G146" s="168"/>
    </row>
    <row r="147" spans="1:11" ht="13" thickBot="1" x14ac:dyDescent="0.3"/>
    <row r="148" spans="1:11" ht="14" thickTop="1" thickBot="1" x14ac:dyDescent="0.35">
      <c r="A148" s="170" t="s">
        <v>11</v>
      </c>
      <c r="B148" s="171" t="s">
        <v>20</v>
      </c>
      <c r="C148" s="171" t="s">
        <v>21</v>
      </c>
      <c r="D148" s="171" t="s">
        <v>94</v>
      </c>
      <c r="E148" s="172" t="s">
        <v>95</v>
      </c>
      <c r="G148" s="170" t="s">
        <v>12</v>
      </c>
      <c r="H148" s="171" t="s">
        <v>20</v>
      </c>
      <c r="I148" s="171" t="s">
        <v>21</v>
      </c>
      <c r="J148" s="171" t="s">
        <v>94</v>
      </c>
      <c r="K148" s="172" t="s">
        <v>95</v>
      </c>
    </row>
    <row r="149" spans="1:11" ht="13" x14ac:dyDescent="0.3">
      <c r="A149" s="225">
        <v>1</v>
      </c>
      <c r="B149" s="232">
        <v>33</v>
      </c>
      <c r="C149" s="213">
        <v>841</v>
      </c>
      <c r="D149" s="213">
        <v>93</v>
      </c>
      <c r="E149" s="214">
        <v>5</v>
      </c>
      <c r="G149" s="175">
        <v>1</v>
      </c>
      <c r="H149" s="198"/>
      <c r="I149" s="198"/>
      <c r="J149" s="198"/>
      <c r="K149" s="199"/>
    </row>
    <row r="150" spans="1:11" ht="13" x14ac:dyDescent="0.3">
      <c r="A150" s="193">
        <v>2</v>
      </c>
      <c r="B150" s="195"/>
      <c r="C150" s="195"/>
      <c r="D150" s="195"/>
      <c r="E150" s="196"/>
      <c r="G150" s="185">
        <v>2</v>
      </c>
      <c r="H150" s="186">
        <v>77</v>
      </c>
      <c r="I150" s="186">
        <v>1840</v>
      </c>
      <c r="J150" s="186">
        <v>76</v>
      </c>
      <c r="K150" s="187">
        <v>4</v>
      </c>
    </row>
    <row r="151" spans="1:11" ht="13" x14ac:dyDescent="0.3">
      <c r="A151" s="193">
        <v>3</v>
      </c>
      <c r="B151" s="195"/>
      <c r="C151" s="195"/>
      <c r="D151" s="195"/>
      <c r="E151" s="196"/>
      <c r="G151" s="185">
        <v>3</v>
      </c>
      <c r="H151" s="186">
        <v>70</v>
      </c>
      <c r="I151" s="186">
        <v>1670</v>
      </c>
      <c r="J151" s="186">
        <v>140</v>
      </c>
      <c r="K151" s="187">
        <v>5</v>
      </c>
    </row>
    <row r="152" spans="1:11" ht="13" x14ac:dyDescent="0.3">
      <c r="A152" s="185">
        <v>4</v>
      </c>
      <c r="B152" s="186">
        <v>59</v>
      </c>
      <c r="C152" s="186">
        <v>1464</v>
      </c>
      <c r="D152" s="186">
        <v>46</v>
      </c>
      <c r="E152" s="187">
        <v>0</v>
      </c>
      <c r="G152" s="185">
        <v>4</v>
      </c>
      <c r="H152" s="216">
        <v>66</v>
      </c>
      <c r="I152" s="186">
        <v>1577</v>
      </c>
      <c r="J152" s="186">
        <v>69</v>
      </c>
      <c r="K152" s="187">
        <v>0</v>
      </c>
    </row>
    <row r="153" spans="1:11" ht="13" x14ac:dyDescent="0.3">
      <c r="A153" s="185">
        <v>5</v>
      </c>
      <c r="B153" s="186">
        <v>65</v>
      </c>
      <c r="C153" s="186">
        <v>1483</v>
      </c>
      <c r="D153" s="186">
        <v>69</v>
      </c>
      <c r="E153" s="187">
        <v>3</v>
      </c>
      <c r="G153" s="185">
        <v>5</v>
      </c>
      <c r="H153" s="186">
        <v>76</v>
      </c>
      <c r="I153" s="186">
        <v>1765</v>
      </c>
      <c r="J153" s="186">
        <v>103</v>
      </c>
      <c r="K153" s="187">
        <v>0</v>
      </c>
    </row>
    <row r="154" spans="1:11" ht="13" x14ac:dyDescent="0.3">
      <c r="A154" s="185">
        <v>6</v>
      </c>
      <c r="B154" s="186">
        <v>58</v>
      </c>
      <c r="C154" s="186">
        <v>1364</v>
      </c>
      <c r="D154" s="186">
        <v>100</v>
      </c>
      <c r="E154" s="187">
        <v>0</v>
      </c>
      <c r="G154" s="185">
        <v>6</v>
      </c>
      <c r="H154" s="186">
        <v>59</v>
      </c>
      <c r="I154" s="186">
        <v>1446</v>
      </c>
      <c r="J154" s="186">
        <v>66</v>
      </c>
      <c r="K154" s="187">
        <v>0</v>
      </c>
    </row>
    <row r="155" spans="1:11" ht="13" x14ac:dyDescent="0.3">
      <c r="A155" s="185">
        <v>7</v>
      </c>
      <c r="B155" s="204">
        <v>87</v>
      </c>
      <c r="C155" s="186">
        <v>2021</v>
      </c>
      <c r="D155" s="186">
        <v>140</v>
      </c>
      <c r="E155" s="187">
        <v>6</v>
      </c>
      <c r="G155" s="182">
        <v>7</v>
      </c>
      <c r="H155" s="195"/>
      <c r="I155" s="195"/>
      <c r="J155" s="195"/>
      <c r="K155" s="196"/>
    </row>
    <row r="156" spans="1:11" ht="13" x14ac:dyDescent="0.3">
      <c r="A156" s="185">
        <v>8</v>
      </c>
      <c r="B156" s="186">
        <v>52</v>
      </c>
      <c r="C156" s="186">
        <v>1247</v>
      </c>
      <c r="D156" s="186">
        <v>152</v>
      </c>
      <c r="E156" s="187">
        <v>5</v>
      </c>
      <c r="G156" s="182">
        <v>8</v>
      </c>
      <c r="H156" s="195"/>
      <c r="I156" s="195"/>
      <c r="J156" s="195"/>
      <c r="K156" s="196"/>
    </row>
    <row r="157" spans="1:11" ht="13" x14ac:dyDescent="0.3">
      <c r="A157" s="182">
        <v>9</v>
      </c>
      <c r="B157" s="195"/>
      <c r="C157" s="195"/>
      <c r="D157" s="195"/>
      <c r="E157" s="196"/>
      <c r="G157" s="185">
        <v>9</v>
      </c>
      <c r="H157" s="186">
        <v>68</v>
      </c>
      <c r="I157" s="186">
        <v>1660</v>
      </c>
      <c r="J157" s="186">
        <v>147</v>
      </c>
      <c r="K157" s="187">
        <v>1</v>
      </c>
    </row>
    <row r="158" spans="1:11" ht="13" x14ac:dyDescent="0.3">
      <c r="A158" s="182">
        <v>10</v>
      </c>
      <c r="B158" s="195"/>
      <c r="C158" s="195"/>
      <c r="D158" s="195"/>
      <c r="E158" s="196"/>
      <c r="G158" s="185">
        <v>10</v>
      </c>
      <c r="H158" s="204">
        <v>82</v>
      </c>
      <c r="I158" s="186">
        <v>1975</v>
      </c>
      <c r="J158" s="186">
        <v>119</v>
      </c>
      <c r="K158" s="187">
        <v>5</v>
      </c>
    </row>
    <row r="159" spans="1:11" ht="13" x14ac:dyDescent="0.3">
      <c r="A159" s="185">
        <v>11</v>
      </c>
      <c r="B159" s="186">
        <v>66</v>
      </c>
      <c r="C159" s="186">
        <v>1708</v>
      </c>
      <c r="D159" s="186">
        <v>99</v>
      </c>
      <c r="E159" s="187">
        <v>2</v>
      </c>
      <c r="G159" s="185">
        <v>11</v>
      </c>
      <c r="H159" s="186">
        <v>44</v>
      </c>
      <c r="I159" s="186">
        <v>1046</v>
      </c>
      <c r="J159" s="186">
        <v>68</v>
      </c>
      <c r="K159" s="187">
        <v>2</v>
      </c>
    </row>
    <row r="160" spans="1:11" ht="13" x14ac:dyDescent="0.3">
      <c r="A160" s="185">
        <v>12</v>
      </c>
      <c r="B160" s="186">
        <v>59</v>
      </c>
      <c r="C160" s="186">
        <v>1519</v>
      </c>
      <c r="D160" s="186">
        <v>39</v>
      </c>
      <c r="E160" s="187">
        <v>3</v>
      </c>
      <c r="G160" s="185">
        <v>12</v>
      </c>
      <c r="H160" s="186">
        <v>58</v>
      </c>
      <c r="I160" s="186">
        <v>1419</v>
      </c>
      <c r="J160" s="186">
        <v>26</v>
      </c>
      <c r="K160" s="187">
        <v>5</v>
      </c>
    </row>
    <row r="161" spans="1:13" ht="13" x14ac:dyDescent="0.3">
      <c r="A161" s="185">
        <v>13</v>
      </c>
      <c r="B161" s="186">
        <v>57</v>
      </c>
      <c r="C161" s="186">
        <v>1539</v>
      </c>
      <c r="D161" s="186">
        <v>93</v>
      </c>
      <c r="E161" s="187">
        <v>1</v>
      </c>
      <c r="G161" s="185">
        <v>13</v>
      </c>
      <c r="H161" s="186">
        <v>73</v>
      </c>
      <c r="I161" s="186">
        <v>1737</v>
      </c>
      <c r="J161" s="186">
        <v>33</v>
      </c>
      <c r="K161" s="187">
        <v>5</v>
      </c>
    </row>
    <row r="162" spans="1:13" ht="13" x14ac:dyDescent="0.3">
      <c r="A162" s="185">
        <v>14</v>
      </c>
      <c r="B162" s="186">
        <v>41</v>
      </c>
      <c r="C162" s="186">
        <v>1081</v>
      </c>
      <c r="D162" s="186">
        <v>73</v>
      </c>
      <c r="E162" s="187">
        <v>6</v>
      </c>
      <c r="G162" s="182">
        <v>14</v>
      </c>
      <c r="H162" s="195"/>
      <c r="I162" s="195"/>
      <c r="J162" s="195"/>
      <c r="K162" s="196"/>
    </row>
    <row r="163" spans="1:13" ht="13" x14ac:dyDescent="0.3">
      <c r="A163" s="185">
        <v>15</v>
      </c>
      <c r="B163" s="186">
        <v>54</v>
      </c>
      <c r="C163" s="186">
        <v>1396</v>
      </c>
      <c r="D163" s="186">
        <v>51</v>
      </c>
      <c r="E163" s="187">
        <v>0</v>
      </c>
      <c r="G163" s="182">
        <v>15</v>
      </c>
      <c r="H163" s="195"/>
      <c r="I163" s="195"/>
      <c r="J163" s="195"/>
      <c r="K163" s="196"/>
    </row>
    <row r="164" spans="1:13" ht="13" x14ac:dyDescent="0.3">
      <c r="A164" s="182">
        <v>16</v>
      </c>
      <c r="B164" s="195"/>
      <c r="C164" s="195"/>
      <c r="D164" s="195"/>
      <c r="E164" s="196"/>
      <c r="G164" s="185">
        <v>16</v>
      </c>
      <c r="H164" s="186">
        <v>75</v>
      </c>
      <c r="I164" s="186">
        <v>1748</v>
      </c>
      <c r="J164" s="186">
        <v>120</v>
      </c>
      <c r="K164" s="187">
        <v>4</v>
      </c>
      <c r="L164" s="201"/>
      <c r="M164" s="202" t="s">
        <v>96</v>
      </c>
    </row>
    <row r="165" spans="1:13" ht="13" x14ac:dyDescent="0.3">
      <c r="A165" s="182">
        <v>17</v>
      </c>
      <c r="B165" s="195"/>
      <c r="C165" s="195"/>
      <c r="D165" s="195"/>
      <c r="E165" s="196"/>
      <c r="G165" s="185">
        <v>17</v>
      </c>
      <c r="H165" s="186">
        <v>72</v>
      </c>
      <c r="I165" s="186">
        <v>1705</v>
      </c>
      <c r="J165" s="186">
        <v>58</v>
      </c>
      <c r="K165" s="187">
        <v>3</v>
      </c>
    </row>
    <row r="166" spans="1:13" ht="13" x14ac:dyDescent="0.3">
      <c r="A166" s="185">
        <v>18</v>
      </c>
      <c r="B166" s="186">
        <v>67</v>
      </c>
      <c r="C166" s="186">
        <v>1589</v>
      </c>
      <c r="D166" s="186">
        <v>65</v>
      </c>
      <c r="E166" s="187">
        <v>5</v>
      </c>
      <c r="G166" s="185">
        <v>18</v>
      </c>
      <c r="H166" s="186">
        <v>56</v>
      </c>
      <c r="I166" s="186">
        <v>1339</v>
      </c>
      <c r="J166" s="186">
        <v>39</v>
      </c>
      <c r="K166" s="187">
        <v>0</v>
      </c>
      <c r="L166" s="203"/>
      <c r="M166" s="202" t="s">
        <v>97</v>
      </c>
    </row>
    <row r="167" spans="1:13" ht="13" x14ac:dyDescent="0.3">
      <c r="A167" s="185">
        <v>19</v>
      </c>
      <c r="B167" s="186">
        <v>56</v>
      </c>
      <c r="C167" s="186">
        <v>1378</v>
      </c>
      <c r="D167" s="186">
        <v>66</v>
      </c>
      <c r="E167" s="187">
        <v>3</v>
      </c>
      <c r="G167" s="185">
        <v>19</v>
      </c>
      <c r="H167" s="186">
        <v>75</v>
      </c>
      <c r="I167" s="186">
        <v>1873</v>
      </c>
      <c r="J167" s="186">
        <v>55</v>
      </c>
      <c r="K167" s="187">
        <v>3</v>
      </c>
    </row>
    <row r="168" spans="1:13" ht="13" x14ac:dyDescent="0.3">
      <c r="A168" s="185">
        <v>20</v>
      </c>
      <c r="B168" s="186">
        <v>63</v>
      </c>
      <c r="C168" s="186">
        <v>1543</v>
      </c>
      <c r="D168" s="186">
        <v>85</v>
      </c>
      <c r="E168" s="187">
        <v>10</v>
      </c>
      <c r="G168" s="185">
        <v>20</v>
      </c>
      <c r="H168" s="186">
        <v>40</v>
      </c>
      <c r="I168" s="186">
        <v>904</v>
      </c>
      <c r="J168" s="186">
        <v>24</v>
      </c>
      <c r="K168" s="187">
        <v>0</v>
      </c>
    </row>
    <row r="169" spans="1:13" ht="13" x14ac:dyDescent="0.3">
      <c r="A169" s="185">
        <v>21</v>
      </c>
      <c r="B169" s="186">
        <v>59</v>
      </c>
      <c r="C169" s="186">
        <v>1557</v>
      </c>
      <c r="D169" s="186">
        <v>89</v>
      </c>
      <c r="E169" s="187">
        <v>3</v>
      </c>
      <c r="G169" s="182">
        <v>21</v>
      </c>
      <c r="H169" s="195"/>
      <c r="I169" s="195"/>
      <c r="J169" s="195"/>
      <c r="K169" s="196"/>
    </row>
    <row r="170" spans="1:13" ht="13" x14ac:dyDescent="0.3">
      <c r="A170" s="185">
        <v>22</v>
      </c>
      <c r="B170" s="186">
        <v>66</v>
      </c>
      <c r="C170" s="186">
        <v>1625</v>
      </c>
      <c r="D170" s="186">
        <v>69</v>
      </c>
      <c r="E170" s="187">
        <v>1</v>
      </c>
      <c r="G170" s="182">
        <v>22</v>
      </c>
      <c r="H170" s="195"/>
      <c r="I170" s="195"/>
      <c r="J170" s="195"/>
      <c r="K170" s="196"/>
    </row>
    <row r="171" spans="1:13" ht="13" x14ac:dyDescent="0.3">
      <c r="A171" s="182">
        <v>23</v>
      </c>
      <c r="B171" s="195"/>
      <c r="C171" s="195"/>
      <c r="D171" s="195"/>
      <c r="E171" s="196"/>
      <c r="G171" s="185">
        <v>23</v>
      </c>
      <c r="H171" s="186">
        <v>56</v>
      </c>
      <c r="I171" s="186">
        <v>1538</v>
      </c>
      <c r="J171" s="186">
        <v>66</v>
      </c>
      <c r="K171" s="187">
        <v>3</v>
      </c>
    </row>
    <row r="172" spans="1:13" ht="13" x14ac:dyDescent="0.3">
      <c r="A172" s="182">
        <v>24</v>
      </c>
      <c r="B172" s="195"/>
      <c r="C172" s="195"/>
      <c r="D172" s="195"/>
      <c r="E172" s="196"/>
      <c r="G172" s="185">
        <v>24</v>
      </c>
      <c r="H172" s="186">
        <v>41</v>
      </c>
      <c r="I172" s="186">
        <v>1049</v>
      </c>
      <c r="J172" s="186">
        <v>33</v>
      </c>
      <c r="K172" s="187">
        <v>2</v>
      </c>
    </row>
    <row r="173" spans="1:13" ht="13" x14ac:dyDescent="0.3">
      <c r="A173" s="185">
        <v>25</v>
      </c>
      <c r="B173" s="186">
        <f>62+1</f>
        <v>63</v>
      </c>
      <c r="C173" s="186">
        <f>1574+35</f>
        <v>1609</v>
      </c>
      <c r="D173" s="186">
        <v>61</v>
      </c>
      <c r="E173" s="187">
        <v>3</v>
      </c>
      <c r="G173" s="185">
        <v>25</v>
      </c>
      <c r="H173" s="200">
        <v>30</v>
      </c>
      <c r="I173" s="186">
        <v>717</v>
      </c>
      <c r="J173" s="186">
        <v>33</v>
      </c>
      <c r="K173" s="187">
        <v>1</v>
      </c>
    </row>
    <row r="174" spans="1:13" ht="13" x14ac:dyDescent="0.3">
      <c r="A174" s="185">
        <v>26</v>
      </c>
      <c r="B174" s="186">
        <v>76</v>
      </c>
      <c r="C174" s="186">
        <v>1918</v>
      </c>
      <c r="D174" s="186">
        <v>77</v>
      </c>
      <c r="E174" s="187">
        <v>6</v>
      </c>
      <c r="G174" s="185">
        <v>26</v>
      </c>
      <c r="H174" s="186">
        <v>47</v>
      </c>
      <c r="I174" s="186">
        <v>1139</v>
      </c>
      <c r="J174" s="186">
        <v>77</v>
      </c>
      <c r="K174" s="187">
        <v>5</v>
      </c>
    </row>
    <row r="175" spans="1:13" ht="13" x14ac:dyDescent="0.3">
      <c r="A175" s="185">
        <v>27</v>
      </c>
      <c r="B175" s="186">
        <v>47</v>
      </c>
      <c r="C175" s="186">
        <v>1178</v>
      </c>
      <c r="D175" s="186">
        <v>86</v>
      </c>
      <c r="E175" s="187">
        <v>5</v>
      </c>
      <c r="G175" s="185">
        <v>27</v>
      </c>
      <c r="H175" s="186">
        <v>38</v>
      </c>
      <c r="I175" s="186">
        <v>914</v>
      </c>
      <c r="J175" s="186">
        <v>59</v>
      </c>
      <c r="K175" s="187">
        <v>1</v>
      </c>
    </row>
    <row r="176" spans="1:13" ht="13" x14ac:dyDescent="0.3">
      <c r="A176" s="185">
        <v>28</v>
      </c>
      <c r="B176" s="186">
        <v>65</v>
      </c>
      <c r="C176" s="186">
        <v>1678</v>
      </c>
      <c r="D176" s="186">
        <v>86</v>
      </c>
      <c r="E176" s="187">
        <v>3</v>
      </c>
      <c r="G176" s="182">
        <v>28</v>
      </c>
      <c r="H176" s="195"/>
      <c r="I176" s="195"/>
      <c r="J176" s="195"/>
      <c r="K176" s="196"/>
    </row>
    <row r="177" spans="1:11" ht="13" x14ac:dyDescent="0.3">
      <c r="A177" s="185">
        <v>29</v>
      </c>
      <c r="B177" s="186">
        <v>54</v>
      </c>
      <c r="C177" s="186">
        <v>1485</v>
      </c>
      <c r="D177" s="186">
        <v>67</v>
      </c>
      <c r="E177" s="187">
        <v>3</v>
      </c>
      <c r="G177" s="182">
        <v>29</v>
      </c>
      <c r="H177" s="195"/>
      <c r="I177" s="195"/>
      <c r="J177" s="195"/>
      <c r="K177" s="196"/>
    </row>
    <row r="178" spans="1:11" ht="13" x14ac:dyDescent="0.3">
      <c r="A178" s="182">
        <v>30</v>
      </c>
      <c r="B178" s="195"/>
      <c r="C178" s="195"/>
      <c r="D178" s="195"/>
      <c r="E178" s="196"/>
      <c r="G178" s="182">
        <v>30</v>
      </c>
      <c r="H178" s="195"/>
      <c r="I178" s="195"/>
      <c r="J178" s="195"/>
      <c r="K178" s="196"/>
    </row>
    <row r="179" spans="1:11" ht="13.5" thickBot="1" x14ac:dyDescent="0.35">
      <c r="A179" s="208">
        <v>31</v>
      </c>
      <c r="B179" s="195"/>
      <c r="C179" s="195"/>
      <c r="D179" s="195"/>
      <c r="E179" s="196"/>
      <c r="G179" s="208">
        <v>31</v>
      </c>
      <c r="H179" s="195"/>
      <c r="I179" s="195"/>
      <c r="J179" s="195"/>
      <c r="K179" s="196"/>
    </row>
    <row r="180" spans="1:11" ht="14" thickTop="1" thickBot="1" x14ac:dyDescent="0.35">
      <c r="B180" s="233">
        <f>SUM(B149:B179)</f>
        <v>1247</v>
      </c>
      <c r="C180" s="234">
        <f>SUM(C149:C179)</f>
        <v>31223</v>
      </c>
      <c r="D180" s="230">
        <f>SUM(D149:D179)</f>
        <v>1706</v>
      </c>
      <c r="E180" s="231">
        <f>SUM(E149:E179)</f>
        <v>73</v>
      </c>
      <c r="G180" s="168"/>
      <c r="H180" s="212">
        <f>SUM(H149:H179)</f>
        <v>1203</v>
      </c>
      <c r="I180" s="230">
        <f>SUM(I149:I179)</f>
        <v>29061</v>
      </c>
      <c r="J180" s="230">
        <f>SUM(J149:J179)</f>
        <v>1411</v>
      </c>
      <c r="K180" s="231">
        <f>SUM(K149:K179)</f>
        <v>49</v>
      </c>
    </row>
    <row r="181" spans="1:11" ht="13.5" thickTop="1" x14ac:dyDescent="0.3">
      <c r="G181" s="168"/>
    </row>
    <row r="182" spans="1:11" ht="13" x14ac:dyDescent="0.3">
      <c r="G182" s="168"/>
    </row>
    <row r="183" spans="1:11" ht="13.5" thickBot="1" x14ac:dyDescent="0.35">
      <c r="G183" s="168"/>
    </row>
    <row r="184" spans="1:11" ht="14" thickTop="1" thickBot="1" x14ac:dyDescent="0.35">
      <c r="A184" s="170" t="s">
        <v>16</v>
      </c>
      <c r="B184" s="171" t="s">
        <v>20</v>
      </c>
      <c r="C184" s="171" t="s">
        <v>21</v>
      </c>
      <c r="D184" s="171" t="s">
        <v>94</v>
      </c>
      <c r="E184" s="172" t="s">
        <v>95</v>
      </c>
      <c r="F184" s="169" t="s">
        <v>99</v>
      </c>
      <c r="G184" s="170" t="s">
        <v>17</v>
      </c>
      <c r="H184" s="171" t="s">
        <v>20</v>
      </c>
      <c r="I184" s="171" t="s">
        <v>21</v>
      </c>
      <c r="J184" s="171" t="s">
        <v>94</v>
      </c>
      <c r="K184" s="172" t="s">
        <v>95</v>
      </c>
    </row>
    <row r="185" spans="1:11" ht="13" x14ac:dyDescent="0.3">
      <c r="A185" s="175">
        <v>1</v>
      </c>
      <c r="B185" s="195"/>
      <c r="C185" s="195"/>
      <c r="D185" s="195"/>
      <c r="E185" s="196"/>
      <c r="G185" s="179">
        <v>1</v>
      </c>
      <c r="H185" s="213">
        <v>47</v>
      </c>
      <c r="I185" s="213">
        <v>1176</v>
      </c>
      <c r="J185" s="213">
        <v>47</v>
      </c>
      <c r="K185" s="214">
        <v>1</v>
      </c>
    </row>
    <row r="186" spans="1:11" ht="13" x14ac:dyDescent="0.3">
      <c r="A186" s="185">
        <v>2</v>
      </c>
      <c r="B186" s="186">
        <v>28</v>
      </c>
      <c r="C186" s="186">
        <v>682</v>
      </c>
      <c r="D186" s="186">
        <v>44</v>
      </c>
      <c r="E186" s="187">
        <v>5</v>
      </c>
      <c r="G186" s="182">
        <v>2</v>
      </c>
      <c r="H186" s="195"/>
      <c r="I186" s="195"/>
      <c r="J186" s="195"/>
      <c r="K186" s="196"/>
    </row>
    <row r="187" spans="1:11" ht="13" x14ac:dyDescent="0.3">
      <c r="A187" s="185">
        <v>3</v>
      </c>
      <c r="B187" s="186">
        <v>21</v>
      </c>
      <c r="C187" s="186">
        <v>517</v>
      </c>
      <c r="D187" s="186">
        <v>10</v>
      </c>
      <c r="E187" s="187">
        <v>4</v>
      </c>
      <c r="G187" s="182">
        <v>3</v>
      </c>
      <c r="H187" s="195"/>
      <c r="I187" s="195"/>
      <c r="J187" s="195"/>
      <c r="K187" s="196"/>
    </row>
    <row r="188" spans="1:11" ht="13" x14ac:dyDescent="0.3">
      <c r="A188" s="182">
        <v>4</v>
      </c>
      <c r="B188" s="195"/>
      <c r="C188" s="195"/>
      <c r="D188" s="195"/>
      <c r="E188" s="196"/>
      <c r="G188" s="185">
        <v>4</v>
      </c>
      <c r="H188" s="186">
        <v>43</v>
      </c>
      <c r="I188" s="186">
        <v>1102</v>
      </c>
      <c r="J188" s="186">
        <v>51</v>
      </c>
      <c r="K188" s="187">
        <v>6</v>
      </c>
    </row>
    <row r="189" spans="1:11" ht="13" x14ac:dyDescent="0.3">
      <c r="A189" s="182">
        <v>5</v>
      </c>
      <c r="B189" s="195"/>
      <c r="C189" s="195"/>
      <c r="D189" s="195"/>
      <c r="E189" s="196"/>
      <c r="G189" s="185">
        <v>5</v>
      </c>
      <c r="H189" s="186">
        <v>59</v>
      </c>
      <c r="I189" s="186">
        <v>1462</v>
      </c>
      <c r="J189" s="186">
        <v>10</v>
      </c>
      <c r="K189" s="187">
        <v>1</v>
      </c>
    </row>
    <row r="190" spans="1:11" ht="13" x14ac:dyDescent="0.3">
      <c r="A190" s="185">
        <v>6</v>
      </c>
      <c r="B190" s="186">
        <v>66</v>
      </c>
      <c r="C190" s="186">
        <v>1723</v>
      </c>
      <c r="D190" s="186">
        <v>70</v>
      </c>
      <c r="E190" s="187">
        <v>4</v>
      </c>
      <c r="G190" s="185">
        <v>6</v>
      </c>
      <c r="H190" s="186">
        <v>46</v>
      </c>
      <c r="I190" s="186">
        <v>1227</v>
      </c>
      <c r="J190" s="186">
        <v>44</v>
      </c>
      <c r="K190" s="187">
        <v>0</v>
      </c>
    </row>
    <row r="191" spans="1:11" ht="13" x14ac:dyDescent="0.3">
      <c r="A191" s="185">
        <v>7</v>
      </c>
      <c r="B191" s="186">
        <v>73</v>
      </c>
      <c r="C191" s="186">
        <v>1770</v>
      </c>
      <c r="D191" s="186">
        <v>68</v>
      </c>
      <c r="E191" s="187">
        <v>7</v>
      </c>
      <c r="G191" s="185">
        <v>7</v>
      </c>
      <c r="H191" s="186">
        <v>66</v>
      </c>
      <c r="I191" s="186">
        <v>1676</v>
      </c>
      <c r="J191" s="186">
        <v>40</v>
      </c>
      <c r="K191" s="187">
        <v>2</v>
      </c>
    </row>
    <row r="192" spans="1:11" ht="13" x14ac:dyDescent="0.3">
      <c r="A192" s="185">
        <v>8</v>
      </c>
      <c r="B192" s="235">
        <v>46</v>
      </c>
      <c r="C192" s="186">
        <v>1200</v>
      </c>
      <c r="D192" s="186">
        <v>84</v>
      </c>
      <c r="E192" s="187">
        <v>1</v>
      </c>
      <c r="G192" s="185">
        <v>8</v>
      </c>
      <c r="H192" s="186">
        <v>34</v>
      </c>
      <c r="I192" s="186">
        <v>865</v>
      </c>
      <c r="J192" s="186">
        <v>51</v>
      </c>
      <c r="K192" s="187">
        <v>0</v>
      </c>
    </row>
    <row r="193" spans="1:14" ht="13" x14ac:dyDescent="0.3">
      <c r="A193" s="185">
        <v>9</v>
      </c>
      <c r="B193" s="186">
        <v>59</v>
      </c>
      <c r="C193" s="186">
        <v>1474</v>
      </c>
      <c r="D193" s="186">
        <v>59</v>
      </c>
      <c r="E193" s="187">
        <v>2</v>
      </c>
      <c r="G193" s="182">
        <v>9</v>
      </c>
      <c r="H193" s="195"/>
      <c r="I193" s="195"/>
      <c r="J193" s="195"/>
      <c r="K193" s="196"/>
    </row>
    <row r="194" spans="1:14" ht="13" x14ac:dyDescent="0.3">
      <c r="A194" s="185">
        <v>10</v>
      </c>
      <c r="B194" s="186">
        <v>58</v>
      </c>
      <c r="C194" s="186">
        <v>1580</v>
      </c>
      <c r="D194" s="186">
        <v>63</v>
      </c>
      <c r="E194" s="187">
        <v>3</v>
      </c>
      <c r="G194" s="182">
        <v>10</v>
      </c>
      <c r="H194" s="195"/>
      <c r="I194" s="195"/>
      <c r="J194" s="195"/>
      <c r="K194" s="196"/>
    </row>
    <row r="195" spans="1:14" ht="13" x14ac:dyDescent="0.3">
      <c r="A195" s="182">
        <v>11</v>
      </c>
      <c r="B195" s="195"/>
      <c r="C195" s="195"/>
      <c r="D195" s="195"/>
      <c r="E195" s="196"/>
      <c r="G195" s="185">
        <v>11</v>
      </c>
      <c r="H195" s="186">
        <v>55</v>
      </c>
      <c r="I195" s="186">
        <v>1392</v>
      </c>
      <c r="J195" s="186">
        <v>30</v>
      </c>
      <c r="K195" s="187">
        <v>2</v>
      </c>
      <c r="M195" s="201"/>
      <c r="N195" s="202" t="s">
        <v>96</v>
      </c>
    </row>
    <row r="196" spans="1:14" ht="13" x14ac:dyDescent="0.3">
      <c r="A196" s="182">
        <v>12</v>
      </c>
      <c r="B196" s="195"/>
      <c r="C196" s="195"/>
      <c r="D196" s="195"/>
      <c r="E196" s="196"/>
      <c r="G196" s="185">
        <v>12</v>
      </c>
      <c r="H196" s="186">
        <v>53</v>
      </c>
      <c r="I196" s="186">
        <v>1313</v>
      </c>
      <c r="J196" s="186">
        <v>40</v>
      </c>
      <c r="K196" s="187">
        <v>2</v>
      </c>
    </row>
    <row r="197" spans="1:14" ht="13" x14ac:dyDescent="0.3">
      <c r="A197" s="185">
        <v>13</v>
      </c>
      <c r="B197" s="186">
        <v>53</v>
      </c>
      <c r="C197" s="186">
        <v>1331</v>
      </c>
      <c r="D197" s="186">
        <v>74</v>
      </c>
      <c r="E197" s="187">
        <v>2</v>
      </c>
      <c r="G197" s="185">
        <v>13</v>
      </c>
      <c r="H197" s="186">
        <v>45</v>
      </c>
      <c r="I197" s="186">
        <v>1140</v>
      </c>
      <c r="J197" s="186">
        <v>26</v>
      </c>
      <c r="K197" s="187">
        <v>1</v>
      </c>
      <c r="M197" s="203"/>
      <c r="N197" s="202" t="s">
        <v>97</v>
      </c>
    </row>
    <row r="198" spans="1:14" ht="13" x14ac:dyDescent="0.3">
      <c r="A198" s="185">
        <v>14</v>
      </c>
      <c r="B198" s="186">
        <v>55</v>
      </c>
      <c r="C198" s="186">
        <v>1298</v>
      </c>
      <c r="D198" s="186">
        <v>28</v>
      </c>
      <c r="E198" s="187">
        <v>4</v>
      </c>
      <c r="G198" s="185">
        <v>14</v>
      </c>
      <c r="H198" s="186">
        <v>28</v>
      </c>
      <c r="I198" s="186">
        <v>728</v>
      </c>
      <c r="J198" s="186">
        <v>5</v>
      </c>
      <c r="K198" s="187">
        <v>2</v>
      </c>
    </row>
    <row r="199" spans="1:14" ht="13" x14ac:dyDescent="0.3">
      <c r="A199" s="185">
        <v>15</v>
      </c>
      <c r="B199" s="186">
        <v>38</v>
      </c>
      <c r="C199" s="186">
        <v>1011</v>
      </c>
      <c r="D199" s="186">
        <v>7</v>
      </c>
      <c r="E199" s="187">
        <v>1</v>
      </c>
      <c r="G199" s="185">
        <v>15</v>
      </c>
      <c r="H199" s="186">
        <v>43</v>
      </c>
      <c r="I199" s="186">
        <v>1056</v>
      </c>
      <c r="J199" s="186">
        <v>29</v>
      </c>
      <c r="K199" s="187">
        <v>0</v>
      </c>
    </row>
    <row r="200" spans="1:14" ht="13" x14ac:dyDescent="0.3">
      <c r="A200" s="185">
        <v>16</v>
      </c>
      <c r="B200" s="186">
        <v>63</v>
      </c>
      <c r="C200" s="186">
        <v>1542</v>
      </c>
      <c r="D200" s="186">
        <v>64</v>
      </c>
      <c r="E200" s="187">
        <v>4</v>
      </c>
      <c r="G200" s="182">
        <v>16</v>
      </c>
      <c r="H200" s="195"/>
      <c r="I200" s="195"/>
      <c r="J200" s="195"/>
      <c r="K200" s="196"/>
    </row>
    <row r="201" spans="1:14" ht="13" x14ac:dyDescent="0.3">
      <c r="A201" s="185">
        <v>17</v>
      </c>
      <c r="B201" s="186">
        <v>46</v>
      </c>
      <c r="C201" s="186">
        <v>1217</v>
      </c>
      <c r="D201" s="186">
        <v>33</v>
      </c>
      <c r="E201" s="187">
        <v>0</v>
      </c>
      <c r="G201" s="182">
        <v>17</v>
      </c>
      <c r="H201" s="195"/>
      <c r="I201" s="195"/>
      <c r="J201" s="195"/>
      <c r="K201" s="196"/>
    </row>
    <row r="202" spans="1:14" ht="13" x14ac:dyDescent="0.3">
      <c r="A202" s="182">
        <v>18</v>
      </c>
      <c r="B202" s="195"/>
      <c r="C202" s="195"/>
      <c r="D202" s="195"/>
      <c r="E202" s="196"/>
      <c r="G202" s="185">
        <v>18</v>
      </c>
      <c r="H202" s="186">
        <v>47</v>
      </c>
      <c r="I202" s="186">
        <v>1209</v>
      </c>
      <c r="J202" s="186">
        <v>19</v>
      </c>
      <c r="K202" s="187">
        <v>3</v>
      </c>
    </row>
    <row r="203" spans="1:14" ht="13" x14ac:dyDescent="0.3">
      <c r="A203" s="182">
        <v>19</v>
      </c>
      <c r="B203" s="195"/>
      <c r="C203" s="195"/>
      <c r="D203" s="195"/>
      <c r="E203" s="196"/>
      <c r="G203" s="185">
        <v>19</v>
      </c>
      <c r="H203" s="186">
        <v>49</v>
      </c>
      <c r="I203" s="186">
        <v>1203</v>
      </c>
      <c r="J203" s="186">
        <v>26</v>
      </c>
      <c r="K203" s="187">
        <v>3</v>
      </c>
    </row>
    <row r="204" spans="1:14" ht="13" x14ac:dyDescent="0.3">
      <c r="A204" s="185">
        <v>20</v>
      </c>
      <c r="B204" s="186">
        <v>68</v>
      </c>
      <c r="C204" s="186">
        <v>1775</v>
      </c>
      <c r="D204" s="186">
        <v>70</v>
      </c>
      <c r="E204" s="187">
        <v>5</v>
      </c>
      <c r="F204" s="236"/>
      <c r="G204" s="185">
        <v>20</v>
      </c>
      <c r="H204" s="186">
        <v>25</v>
      </c>
      <c r="I204" s="186">
        <v>559</v>
      </c>
      <c r="J204" s="186">
        <v>39</v>
      </c>
      <c r="K204" s="187">
        <v>0</v>
      </c>
    </row>
    <row r="205" spans="1:14" ht="13" x14ac:dyDescent="0.3">
      <c r="A205" s="185">
        <v>21</v>
      </c>
      <c r="B205" s="186">
        <v>58</v>
      </c>
      <c r="C205" s="186">
        <v>1450</v>
      </c>
      <c r="D205" s="186">
        <v>40</v>
      </c>
      <c r="E205" s="187">
        <v>1</v>
      </c>
      <c r="F205" s="236"/>
      <c r="G205" s="185">
        <v>21</v>
      </c>
      <c r="H205" s="186">
        <v>32</v>
      </c>
      <c r="I205" s="186">
        <v>779</v>
      </c>
      <c r="J205" s="186">
        <v>33</v>
      </c>
      <c r="K205" s="187">
        <v>1</v>
      </c>
    </row>
    <row r="206" spans="1:14" ht="13" x14ac:dyDescent="0.3">
      <c r="A206" s="185">
        <v>22</v>
      </c>
      <c r="B206" s="186">
        <v>43</v>
      </c>
      <c r="C206" s="186">
        <v>1027</v>
      </c>
      <c r="D206" s="186">
        <v>46</v>
      </c>
      <c r="E206" s="187">
        <v>4</v>
      </c>
      <c r="F206" s="237"/>
      <c r="G206" s="182">
        <v>22</v>
      </c>
      <c r="H206" s="195"/>
      <c r="I206" s="195"/>
      <c r="J206" s="195"/>
      <c r="K206" s="196"/>
    </row>
    <row r="207" spans="1:14" ht="13" x14ac:dyDescent="0.3">
      <c r="A207" s="185">
        <v>23</v>
      </c>
      <c r="B207" s="186">
        <v>42</v>
      </c>
      <c r="C207" s="186">
        <v>999</v>
      </c>
      <c r="D207" s="186">
        <v>59</v>
      </c>
      <c r="E207" s="187">
        <v>3</v>
      </c>
      <c r="F207" s="237"/>
      <c r="G207" s="182">
        <v>23</v>
      </c>
      <c r="H207" s="195"/>
      <c r="I207" s="195"/>
      <c r="J207" s="195"/>
      <c r="K207" s="196"/>
    </row>
    <row r="208" spans="1:14" ht="13" x14ac:dyDescent="0.3">
      <c r="A208" s="185">
        <v>24</v>
      </c>
      <c r="B208" s="186">
        <v>41</v>
      </c>
      <c r="C208" s="186">
        <v>1087</v>
      </c>
      <c r="D208" s="186">
        <v>53</v>
      </c>
      <c r="E208" s="187">
        <v>0</v>
      </c>
      <c r="F208" s="237"/>
      <c r="G208" s="182">
        <v>24</v>
      </c>
      <c r="H208" s="195"/>
      <c r="I208" s="195"/>
      <c r="J208" s="195"/>
      <c r="K208" s="196"/>
    </row>
    <row r="209" spans="1:11" ht="13" x14ac:dyDescent="0.3">
      <c r="A209" s="182">
        <v>25</v>
      </c>
      <c r="B209" s="195"/>
      <c r="C209" s="195"/>
      <c r="D209" s="195"/>
      <c r="E209" s="196"/>
      <c r="F209" s="237"/>
      <c r="G209" s="182">
        <v>25</v>
      </c>
      <c r="H209" s="195"/>
      <c r="I209" s="195"/>
      <c r="J209" s="195"/>
      <c r="K209" s="196"/>
    </row>
    <row r="210" spans="1:11" ht="13" x14ac:dyDescent="0.3">
      <c r="A210" s="182">
        <v>26</v>
      </c>
      <c r="B210" s="195"/>
      <c r="C210" s="195"/>
      <c r="D210" s="195"/>
      <c r="E210" s="196"/>
      <c r="F210" s="237"/>
      <c r="G210" s="182">
        <v>26</v>
      </c>
      <c r="H210" s="195"/>
      <c r="I210" s="195"/>
      <c r="J210" s="195"/>
      <c r="K210" s="196"/>
    </row>
    <row r="211" spans="1:11" ht="13" x14ac:dyDescent="0.3">
      <c r="A211" s="185">
        <v>27</v>
      </c>
      <c r="B211" s="186">
        <v>53</v>
      </c>
      <c r="C211" s="186">
        <v>1302</v>
      </c>
      <c r="D211" s="186">
        <v>71</v>
      </c>
      <c r="E211" s="187">
        <v>1</v>
      </c>
      <c r="F211" s="237"/>
      <c r="G211" s="182">
        <v>27</v>
      </c>
      <c r="H211" s="195"/>
      <c r="I211" s="195"/>
      <c r="J211" s="195"/>
      <c r="K211" s="196"/>
    </row>
    <row r="212" spans="1:11" ht="13" x14ac:dyDescent="0.3">
      <c r="A212" s="185">
        <v>28</v>
      </c>
      <c r="B212" s="186">
        <v>39</v>
      </c>
      <c r="C212" s="186">
        <v>1028</v>
      </c>
      <c r="D212" s="186">
        <v>10</v>
      </c>
      <c r="E212" s="187">
        <v>2</v>
      </c>
      <c r="F212" s="237"/>
      <c r="G212" s="182">
        <v>28</v>
      </c>
      <c r="H212" s="195"/>
      <c r="I212" s="195"/>
      <c r="J212" s="195"/>
      <c r="K212" s="196"/>
    </row>
    <row r="213" spans="1:11" ht="13" x14ac:dyDescent="0.3">
      <c r="A213" s="185">
        <v>29</v>
      </c>
      <c r="B213" s="186">
        <v>51</v>
      </c>
      <c r="C213" s="186">
        <v>1238</v>
      </c>
      <c r="D213" s="186">
        <v>54</v>
      </c>
      <c r="E213" s="187">
        <v>1</v>
      </c>
      <c r="F213" s="237"/>
      <c r="G213" s="182">
        <v>29</v>
      </c>
      <c r="H213" s="195"/>
      <c r="I213" s="195"/>
      <c r="J213" s="195"/>
      <c r="K213" s="196"/>
    </row>
    <row r="214" spans="1:11" ht="13" x14ac:dyDescent="0.3">
      <c r="A214" s="185">
        <v>30</v>
      </c>
      <c r="B214" s="186">
        <v>45</v>
      </c>
      <c r="C214" s="186">
        <v>1132</v>
      </c>
      <c r="D214" s="186">
        <v>56</v>
      </c>
      <c r="E214" s="187">
        <v>8</v>
      </c>
      <c r="F214" s="237"/>
      <c r="G214" s="182">
        <v>30</v>
      </c>
      <c r="H214" s="195"/>
      <c r="I214" s="195"/>
      <c r="J214" s="195"/>
      <c r="K214" s="196"/>
    </row>
    <row r="215" spans="1:11" ht="13.5" thickBot="1" x14ac:dyDescent="0.35">
      <c r="A215" s="208">
        <v>31</v>
      </c>
      <c r="B215" s="195"/>
      <c r="C215" s="195"/>
      <c r="D215" s="195"/>
      <c r="E215" s="196"/>
      <c r="G215" s="208">
        <v>31</v>
      </c>
      <c r="H215" s="195"/>
      <c r="I215" s="195"/>
      <c r="J215" s="195"/>
      <c r="K215" s="196"/>
    </row>
    <row r="216" spans="1:11" ht="14" thickTop="1" thickBot="1" x14ac:dyDescent="0.35">
      <c r="B216" s="238">
        <f>SUM(B185:B215)</f>
        <v>1046</v>
      </c>
      <c r="C216" s="230">
        <f>SUM(C185:C215)</f>
        <v>26383</v>
      </c>
      <c r="D216" s="230">
        <f>SUM(D185:D215)</f>
        <v>1063</v>
      </c>
      <c r="E216" s="231">
        <f>SUM(E185:E215)</f>
        <v>62</v>
      </c>
      <c r="G216" s="168"/>
      <c r="H216" s="212">
        <f>SUM(H185:H215)</f>
        <v>672</v>
      </c>
      <c r="I216" s="230">
        <f>SUM(I185:I215)</f>
        <v>16887</v>
      </c>
      <c r="J216" s="230">
        <f>SUM(J185:J215)</f>
        <v>490</v>
      </c>
      <c r="K216" s="231">
        <f>SUM(K185:K215)</f>
        <v>24</v>
      </c>
    </row>
    <row r="217" spans="1:11" ht="13.5" thickTop="1" x14ac:dyDescent="0.3">
      <c r="G217" s="168"/>
    </row>
    <row r="218" spans="1:11" ht="13" x14ac:dyDescent="0.3">
      <c r="G218" s="168"/>
    </row>
    <row r="219" spans="1:11" ht="13" thickBot="1" x14ac:dyDescent="0.3"/>
    <row r="220" spans="1:11" ht="14" thickTop="1" thickBot="1" x14ac:dyDescent="0.35">
      <c r="A220" s="239">
        <v>2023</v>
      </c>
      <c r="B220" s="240" t="s">
        <v>20</v>
      </c>
      <c r="C220" s="240" t="s">
        <v>100</v>
      </c>
      <c r="D220" s="240" t="s">
        <v>21</v>
      </c>
      <c r="E220" s="240" t="s">
        <v>101</v>
      </c>
      <c r="F220" s="240" t="s">
        <v>44</v>
      </c>
      <c r="G220" s="241" t="s">
        <v>102</v>
      </c>
    </row>
    <row r="221" spans="1:11" ht="13" thickTop="1" x14ac:dyDescent="0.25">
      <c r="A221" s="242"/>
      <c r="B221" s="243"/>
      <c r="C221" s="243"/>
      <c r="D221" s="243"/>
      <c r="E221" s="243"/>
      <c r="F221" s="243"/>
      <c r="G221" s="244"/>
    </row>
    <row r="222" spans="1:11" x14ac:dyDescent="0.25">
      <c r="A222" s="245" t="s">
        <v>2</v>
      </c>
      <c r="B222" s="186">
        <f>B36</f>
        <v>1012</v>
      </c>
      <c r="C222" s="186">
        <f>B222/21</f>
        <v>48.19047619047619</v>
      </c>
      <c r="D222" s="186">
        <f>C36</f>
        <v>23792</v>
      </c>
      <c r="E222" s="186">
        <f>D36</f>
        <v>851</v>
      </c>
      <c r="F222" s="186">
        <f>E36</f>
        <v>199</v>
      </c>
      <c r="G222" s="246">
        <f>D222/B222</f>
        <v>23.509881422924902</v>
      </c>
      <c r="H222" s="127" t="s">
        <v>103</v>
      </c>
    </row>
    <row r="223" spans="1:11" x14ac:dyDescent="0.25">
      <c r="A223" s="245" t="s">
        <v>4</v>
      </c>
      <c r="B223" s="186">
        <f>H36</f>
        <v>1046</v>
      </c>
      <c r="C223" s="186">
        <f>B223/20</f>
        <v>52.3</v>
      </c>
      <c r="D223" s="186">
        <f>I36</f>
        <v>24895</v>
      </c>
      <c r="E223" s="186">
        <f>J36</f>
        <v>1142</v>
      </c>
      <c r="F223" s="186">
        <f>K36</f>
        <v>223</v>
      </c>
      <c r="G223" s="246">
        <f t="shared" ref="G223:G233" si="0">D223/B223</f>
        <v>23.800191204588909</v>
      </c>
      <c r="H223" s="127" t="s">
        <v>103</v>
      </c>
    </row>
    <row r="224" spans="1:11" x14ac:dyDescent="0.25">
      <c r="A224" s="245" t="s">
        <v>5</v>
      </c>
      <c r="B224" s="186">
        <f>B72</f>
        <v>1323</v>
      </c>
      <c r="C224" s="186">
        <f>B224/23</f>
        <v>57.521739130434781</v>
      </c>
      <c r="D224" s="186">
        <f>C72</f>
        <v>32190</v>
      </c>
      <c r="E224" s="186">
        <f>D72</f>
        <v>1757</v>
      </c>
      <c r="F224" s="186">
        <f>E72</f>
        <v>95</v>
      </c>
      <c r="G224" s="246">
        <f t="shared" si="0"/>
        <v>24.331065759637188</v>
      </c>
      <c r="H224" s="202" t="s">
        <v>103</v>
      </c>
    </row>
    <row r="225" spans="1:8" x14ac:dyDescent="0.25">
      <c r="A225" s="245" t="s">
        <v>6</v>
      </c>
      <c r="B225" s="186">
        <f>H72</f>
        <v>972</v>
      </c>
      <c r="C225" s="186">
        <f>B225/19</f>
        <v>51.157894736842103</v>
      </c>
      <c r="D225" s="186">
        <f>I72</f>
        <v>23075</v>
      </c>
      <c r="E225" s="186">
        <f>J72</f>
        <v>1254</v>
      </c>
      <c r="F225" s="186">
        <f>K72</f>
        <v>62</v>
      </c>
      <c r="G225" s="246">
        <f t="shared" si="0"/>
        <v>23.739711934156379</v>
      </c>
      <c r="H225" s="202" t="s">
        <v>103</v>
      </c>
    </row>
    <row r="226" spans="1:8" x14ac:dyDescent="0.25">
      <c r="A226" s="245" t="s">
        <v>7</v>
      </c>
      <c r="B226" s="186">
        <f>B108</f>
        <v>1102</v>
      </c>
      <c r="C226" s="186">
        <f>B226/18</f>
        <v>61.222222222222221</v>
      </c>
      <c r="D226" s="186">
        <f>C108</f>
        <v>27070</v>
      </c>
      <c r="E226" s="186">
        <f>D108</f>
        <v>1765</v>
      </c>
      <c r="F226" s="186">
        <f>E108</f>
        <v>53</v>
      </c>
      <c r="G226" s="246">
        <f t="shared" si="0"/>
        <v>24.564428312159709</v>
      </c>
      <c r="H226" s="202" t="s">
        <v>103</v>
      </c>
    </row>
    <row r="227" spans="1:8" x14ac:dyDescent="0.25">
      <c r="A227" s="245" t="s">
        <v>8</v>
      </c>
      <c r="B227" s="186">
        <f>H108</f>
        <v>1536</v>
      </c>
      <c r="C227" s="186">
        <f>B227/22</f>
        <v>69.818181818181813</v>
      </c>
      <c r="D227" s="186">
        <f>I108</f>
        <v>37118</v>
      </c>
      <c r="E227" s="186">
        <f>J108</f>
        <v>2560</v>
      </c>
      <c r="F227" s="186">
        <f>K108</f>
        <v>44</v>
      </c>
      <c r="G227" s="246">
        <f t="shared" si="0"/>
        <v>24.165364583333332</v>
      </c>
      <c r="H227" s="202" t="s">
        <v>103</v>
      </c>
    </row>
    <row r="228" spans="1:8" x14ac:dyDescent="0.25">
      <c r="A228" s="245" t="s">
        <v>9</v>
      </c>
      <c r="B228" s="186">
        <f>B144</f>
        <v>1168</v>
      </c>
      <c r="C228" s="186">
        <f>B228/20</f>
        <v>58.4</v>
      </c>
      <c r="D228" s="186">
        <f>C144</f>
        <v>28851</v>
      </c>
      <c r="E228" s="186">
        <f>D144</f>
        <v>2104</v>
      </c>
      <c r="F228" s="186">
        <f>E144</f>
        <v>70</v>
      </c>
      <c r="G228" s="246">
        <f t="shared" si="0"/>
        <v>24.701198630136986</v>
      </c>
      <c r="H228" s="202" t="s">
        <v>103</v>
      </c>
    </row>
    <row r="229" spans="1:8" x14ac:dyDescent="0.25">
      <c r="A229" s="245" t="s">
        <v>10</v>
      </c>
      <c r="B229" s="186">
        <f>H144</f>
        <v>309</v>
      </c>
      <c r="C229" s="186">
        <f>B229/21</f>
        <v>14.714285714285714</v>
      </c>
      <c r="D229" s="186">
        <f>I144</f>
        <v>7823</v>
      </c>
      <c r="E229" s="186">
        <f>J144</f>
        <v>417</v>
      </c>
      <c r="F229" s="186">
        <f>K144</f>
        <v>6</v>
      </c>
      <c r="G229" s="246">
        <f t="shared" si="0"/>
        <v>25.31715210355987</v>
      </c>
      <c r="H229" s="202" t="s">
        <v>103</v>
      </c>
    </row>
    <row r="230" spans="1:8" x14ac:dyDescent="0.25">
      <c r="A230" s="245" t="s">
        <v>11</v>
      </c>
      <c r="B230" s="186">
        <f>B180</f>
        <v>1247</v>
      </c>
      <c r="C230" s="186">
        <f>B230/21</f>
        <v>59.38095238095238</v>
      </c>
      <c r="D230" s="186">
        <f>C180</f>
        <v>31223</v>
      </c>
      <c r="E230" s="186">
        <f>D180</f>
        <v>1706</v>
      </c>
      <c r="F230" s="186">
        <f>E180</f>
        <v>73</v>
      </c>
      <c r="G230" s="246">
        <f t="shared" si="0"/>
        <v>25.038492381716118</v>
      </c>
      <c r="H230" s="202" t="s">
        <v>103</v>
      </c>
    </row>
    <row r="231" spans="1:8" x14ac:dyDescent="0.25">
      <c r="A231" s="245" t="s">
        <v>12</v>
      </c>
      <c r="B231" s="186">
        <f>H180</f>
        <v>1203</v>
      </c>
      <c r="C231" s="186">
        <f>B231/20</f>
        <v>60.15</v>
      </c>
      <c r="D231" s="186">
        <f>I180</f>
        <v>29061</v>
      </c>
      <c r="E231" s="186">
        <f>J180</f>
        <v>1411</v>
      </c>
      <c r="F231" s="186">
        <f>K180</f>
        <v>49</v>
      </c>
      <c r="G231" s="246">
        <f t="shared" si="0"/>
        <v>24.1571072319202</v>
      </c>
      <c r="H231" s="202" t="s">
        <v>103</v>
      </c>
    </row>
    <row r="232" spans="1:8" x14ac:dyDescent="0.25">
      <c r="A232" s="245" t="s">
        <v>16</v>
      </c>
      <c r="B232" s="186">
        <f>B216</f>
        <v>1046</v>
      </c>
      <c r="C232" s="186">
        <f>B232/21</f>
        <v>49.80952380952381</v>
      </c>
      <c r="D232" s="186">
        <f>C216</f>
        <v>26383</v>
      </c>
      <c r="E232" s="186">
        <f>D216</f>
        <v>1063</v>
      </c>
      <c r="F232" s="186">
        <f>E216</f>
        <v>62</v>
      </c>
      <c r="G232" s="246">
        <f t="shared" si="0"/>
        <v>25.222753346080307</v>
      </c>
      <c r="H232" s="202" t="s">
        <v>103</v>
      </c>
    </row>
    <row r="233" spans="1:8" ht="13" thickBot="1" x14ac:dyDescent="0.3">
      <c r="A233" s="245" t="s">
        <v>17</v>
      </c>
      <c r="B233" s="247">
        <f>H216</f>
        <v>672</v>
      </c>
      <c r="C233" s="247">
        <f>B233/15</f>
        <v>44.8</v>
      </c>
      <c r="D233" s="247">
        <f>I216</f>
        <v>16887</v>
      </c>
      <c r="E233" s="247">
        <f>J216</f>
        <v>490</v>
      </c>
      <c r="F233" s="247">
        <f>K216</f>
        <v>24</v>
      </c>
      <c r="G233" s="246">
        <f t="shared" si="0"/>
        <v>25.129464285714285</v>
      </c>
      <c r="H233" s="202" t="s">
        <v>103</v>
      </c>
    </row>
    <row r="234" spans="1:8" x14ac:dyDescent="0.25">
      <c r="A234" s="248" t="s">
        <v>3</v>
      </c>
      <c r="B234" s="249">
        <f>SUM(B222:B233)</f>
        <v>12636</v>
      </c>
      <c r="C234" s="249"/>
      <c r="D234" s="249">
        <f>SUM(D222:D233)</f>
        <v>308368</v>
      </c>
      <c r="E234" s="249">
        <f>SUM(E222:E233)</f>
        <v>16520</v>
      </c>
      <c r="F234" s="249">
        <f>SUM(F222:F233)</f>
        <v>960</v>
      </c>
      <c r="G234" s="250"/>
    </row>
    <row r="235" spans="1:8" ht="13" thickBot="1" x14ac:dyDescent="0.3">
      <c r="A235" s="251"/>
      <c r="B235" s="252"/>
      <c r="C235" s="252"/>
      <c r="D235" s="252"/>
      <c r="E235" s="252"/>
      <c r="F235" s="252"/>
      <c r="G235" s="253"/>
    </row>
    <row r="236" spans="1:8" ht="13" thickTop="1" x14ac:dyDescent="0.25">
      <c r="C236" s="254"/>
    </row>
    <row r="239" spans="1:8" x14ac:dyDescent="0.25">
      <c r="H239" s="202"/>
    </row>
    <row r="240" spans="1:8" x14ac:dyDescent="0.25">
      <c r="H240" s="202"/>
    </row>
    <row r="241" spans="8:8" x14ac:dyDescent="0.25">
      <c r="H241" s="202"/>
    </row>
    <row r="242" spans="8:8" x14ac:dyDescent="0.25">
      <c r="H242" s="202"/>
    </row>
    <row r="243" spans="8:8" x14ac:dyDescent="0.25">
      <c r="H243" s="202"/>
    </row>
    <row r="244" spans="8:8" x14ac:dyDescent="0.25">
      <c r="H244" s="202"/>
    </row>
    <row r="245" spans="8:8" x14ac:dyDescent="0.25">
      <c r="H245" s="202"/>
    </row>
    <row r="246" spans="8:8" x14ac:dyDescent="0.25">
      <c r="H246" s="202"/>
    </row>
    <row r="247" spans="8:8" x14ac:dyDescent="0.25">
      <c r="H247" s="202"/>
    </row>
    <row r="248" spans="8:8" x14ac:dyDescent="0.25">
      <c r="H248" s="202"/>
    </row>
    <row r="249" spans="8:8" x14ac:dyDescent="0.25">
      <c r="H249" s="202"/>
    </row>
  </sheetData>
  <pageMargins left="0.70866141732283472" right="0.70866141732283472" top="0.74803149606299213" bottom="0.74803149606299213" header="0.31496062992125984" footer="0.31496062992125984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6FD6E-BCE8-458B-BE29-39B4BA346D32}">
  <dimension ref="A1:D426"/>
  <sheetViews>
    <sheetView view="pageBreakPreview" zoomScale="60" zoomScaleNormal="100" workbookViewId="0">
      <pane ySplit="1" topLeftCell="A374" activePane="bottomLeft" state="frozen"/>
      <selection activeCell="C356" sqref="C356"/>
      <selection pane="bottomLeft" activeCell="C356" sqref="C356"/>
    </sheetView>
  </sheetViews>
  <sheetFormatPr baseColWidth="10" defaultColWidth="9.54296875" defaultRowHeight="12.5" x14ac:dyDescent="0.25"/>
  <cols>
    <col min="1" max="1" width="16.54296875" style="61" bestFit="1" customWidth="1"/>
    <col min="2" max="2" width="8.7265625" style="61" customWidth="1"/>
    <col min="3" max="3" width="9.26953125" style="61" customWidth="1"/>
    <col min="4" max="4" width="8.7265625" style="61" customWidth="1"/>
    <col min="257" max="257" width="16.54296875" bestFit="1" customWidth="1"/>
    <col min="258" max="258" width="8.7265625" customWidth="1"/>
    <col min="259" max="259" width="9.26953125" customWidth="1"/>
    <col min="260" max="260" width="8.7265625" customWidth="1"/>
    <col min="513" max="513" width="16.54296875" bestFit="1" customWidth="1"/>
    <col min="514" max="514" width="8.7265625" customWidth="1"/>
    <col min="515" max="515" width="9.26953125" customWidth="1"/>
    <col min="516" max="516" width="8.7265625" customWidth="1"/>
    <col min="769" max="769" width="16.54296875" bestFit="1" customWidth="1"/>
    <col min="770" max="770" width="8.7265625" customWidth="1"/>
    <col min="771" max="771" width="9.26953125" customWidth="1"/>
    <col min="772" max="772" width="8.7265625" customWidth="1"/>
    <col min="1025" max="1025" width="16.54296875" bestFit="1" customWidth="1"/>
    <col min="1026" max="1026" width="8.7265625" customWidth="1"/>
    <col min="1027" max="1027" width="9.26953125" customWidth="1"/>
    <col min="1028" max="1028" width="8.7265625" customWidth="1"/>
    <col min="1281" max="1281" width="16.54296875" bestFit="1" customWidth="1"/>
    <col min="1282" max="1282" width="8.7265625" customWidth="1"/>
    <col min="1283" max="1283" width="9.26953125" customWidth="1"/>
    <col min="1284" max="1284" width="8.7265625" customWidth="1"/>
    <col min="1537" max="1537" width="16.54296875" bestFit="1" customWidth="1"/>
    <col min="1538" max="1538" width="8.7265625" customWidth="1"/>
    <col min="1539" max="1539" width="9.26953125" customWidth="1"/>
    <col min="1540" max="1540" width="8.7265625" customWidth="1"/>
    <col min="1793" max="1793" width="16.54296875" bestFit="1" customWidth="1"/>
    <col min="1794" max="1794" width="8.7265625" customWidth="1"/>
    <col min="1795" max="1795" width="9.26953125" customWidth="1"/>
    <col min="1796" max="1796" width="8.7265625" customWidth="1"/>
    <col min="2049" max="2049" width="16.54296875" bestFit="1" customWidth="1"/>
    <col min="2050" max="2050" width="8.7265625" customWidth="1"/>
    <col min="2051" max="2051" width="9.26953125" customWidth="1"/>
    <col min="2052" max="2052" width="8.7265625" customWidth="1"/>
    <col min="2305" max="2305" width="16.54296875" bestFit="1" customWidth="1"/>
    <col min="2306" max="2306" width="8.7265625" customWidth="1"/>
    <col min="2307" max="2307" width="9.26953125" customWidth="1"/>
    <col min="2308" max="2308" width="8.7265625" customWidth="1"/>
    <col min="2561" max="2561" width="16.54296875" bestFit="1" customWidth="1"/>
    <col min="2562" max="2562" width="8.7265625" customWidth="1"/>
    <col min="2563" max="2563" width="9.26953125" customWidth="1"/>
    <col min="2564" max="2564" width="8.7265625" customWidth="1"/>
    <col min="2817" max="2817" width="16.54296875" bestFit="1" customWidth="1"/>
    <col min="2818" max="2818" width="8.7265625" customWidth="1"/>
    <col min="2819" max="2819" width="9.26953125" customWidth="1"/>
    <col min="2820" max="2820" width="8.7265625" customWidth="1"/>
    <col min="3073" max="3073" width="16.54296875" bestFit="1" customWidth="1"/>
    <col min="3074" max="3074" width="8.7265625" customWidth="1"/>
    <col min="3075" max="3075" width="9.26953125" customWidth="1"/>
    <col min="3076" max="3076" width="8.7265625" customWidth="1"/>
    <col min="3329" max="3329" width="16.54296875" bestFit="1" customWidth="1"/>
    <col min="3330" max="3330" width="8.7265625" customWidth="1"/>
    <col min="3331" max="3331" width="9.26953125" customWidth="1"/>
    <col min="3332" max="3332" width="8.7265625" customWidth="1"/>
    <col min="3585" max="3585" width="16.54296875" bestFit="1" customWidth="1"/>
    <col min="3586" max="3586" width="8.7265625" customWidth="1"/>
    <col min="3587" max="3587" width="9.26953125" customWidth="1"/>
    <col min="3588" max="3588" width="8.7265625" customWidth="1"/>
    <col min="3841" max="3841" width="16.54296875" bestFit="1" customWidth="1"/>
    <col min="3842" max="3842" width="8.7265625" customWidth="1"/>
    <col min="3843" max="3843" width="9.26953125" customWidth="1"/>
    <col min="3844" max="3844" width="8.7265625" customWidth="1"/>
    <col min="4097" max="4097" width="16.54296875" bestFit="1" customWidth="1"/>
    <col min="4098" max="4098" width="8.7265625" customWidth="1"/>
    <col min="4099" max="4099" width="9.26953125" customWidth="1"/>
    <col min="4100" max="4100" width="8.7265625" customWidth="1"/>
    <col min="4353" max="4353" width="16.54296875" bestFit="1" customWidth="1"/>
    <col min="4354" max="4354" width="8.7265625" customWidth="1"/>
    <col min="4355" max="4355" width="9.26953125" customWidth="1"/>
    <col min="4356" max="4356" width="8.7265625" customWidth="1"/>
    <col min="4609" max="4609" width="16.54296875" bestFit="1" customWidth="1"/>
    <col min="4610" max="4610" width="8.7265625" customWidth="1"/>
    <col min="4611" max="4611" width="9.26953125" customWidth="1"/>
    <col min="4612" max="4612" width="8.7265625" customWidth="1"/>
    <col min="4865" max="4865" width="16.54296875" bestFit="1" customWidth="1"/>
    <col min="4866" max="4866" width="8.7265625" customWidth="1"/>
    <col min="4867" max="4867" width="9.26953125" customWidth="1"/>
    <col min="4868" max="4868" width="8.7265625" customWidth="1"/>
    <col min="5121" max="5121" width="16.54296875" bestFit="1" customWidth="1"/>
    <col min="5122" max="5122" width="8.7265625" customWidth="1"/>
    <col min="5123" max="5123" width="9.26953125" customWidth="1"/>
    <col min="5124" max="5124" width="8.7265625" customWidth="1"/>
    <col min="5377" max="5377" width="16.54296875" bestFit="1" customWidth="1"/>
    <col min="5378" max="5378" width="8.7265625" customWidth="1"/>
    <col min="5379" max="5379" width="9.26953125" customWidth="1"/>
    <col min="5380" max="5380" width="8.7265625" customWidth="1"/>
    <col min="5633" max="5633" width="16.54296875" bestFit="1" customWidth="1"/>
    <col min="5634" max="5634" width="8.7265625" customWidth="1"/>
    <col min="5635" max="5635" width="9.26953125" customWidth="1"/>
    <col min="5636" max="5636" width="8.7265625" customWidth="1"/>
    <col min="5889" max="5889" width="16.54296875" bestFit="1" customWidth="1"/>
    <col min="5890" max="5890" width="8.7265625" customWidth="1"/>
    <col min="5891" max="5891" width="9.26953125" customWidth="1"/>
    <col min="5892" max="5892" width="8.7265625" customWidth="1"/>
    <col min="6145" max="6145" width="16.54296875" bestFit="1" customWidth="1"/>
    <col min="6146" max="6146" width="8.7265625" customWidth="1"/>
    <col min="6147" max="6147" width="9.26953125" customWidth="1"/>
    <col min="6148" max="6148" width="8.7265625" customWidth="1"/>
    <col min="6401" max="6401" width="16.54296875" bestFit="1" customWidth="1"/>
    <col min="6402" max="6402" width="8.7265625" customWidth="1"/>
    <col min="6403" max="6403" width="9.26953125" customWidth="1"/>
    <col min="6404" max="6404" width="8.7265625" customWidth="1"/>
    <col min="6657" max="6657" width="16.54296875" bestFit="1" customWidth="1"/>
    <col min="6658" max="6658" width="8.7265625" customWidth="1"/>
    <col min="6659" max="6659" width="9.26953125" customWidth="1"/>
    <col min="6660" max="6660" width="8.7265625" customWidth="1"/>
    <col min="6913" max="6913" width="16.54296875" bestFit="1" customWidth="1"/>
    <col min="6914" max="6914" width="8.7265625" customWidth="1"/>
    <col min="6915" max="6915" width="9.26953125" customWidth="1"/>
    <col min="6916" max="6916" width="8.7265625" customWidth="1"/>
    <col min="7169" max="7169" width="16.54296875" bestFit="1" customWidth="1"/>
    <col min="7170" max="7170" width="8.7265625" customWidth="1"/>
    <col min="7171" max="7171" width="9.26953125" customWidth="1"/>
    <col min="7172" max="7172" width="8.7265625" customWidth="1"/>
    <col min="7425" max="7425" width="16.54296875" bestFit="1" customWidth="1"/>
    <col min="7426" max="7426" width="8.7265625" customWidth="1"/>
    <col min="7427" max="7427" width="9.26953125" customWidth="1"/>
    <col min="7428" max="7428" width="8.7265625" customWidth="1"/>
    <col min="7681" max="7681" width="16.54296875" bestFit="1" customWidth="1"/>
    <col min="7682" max="7682" width="8.7265625" customWidth="1"/>
    <col min="7683" max="7683" width="9.26953125" customWidth="1"/>
    <col min="7684" max="7684" width="8.7265625" customWidth="1"/>
    <col min="7937" max="7937" width="16.54296875" bestFit="1" customWidth="1"/>
    <col min="7938" max="7938" width="8.7265625" customWidth="1"/>
    <col min="7939" max="7939" width="9.26953125" customWidth="1"/>
    <col min="7940" max="7940" width="8.7265625" customWidth="1"/>
    <col min="8193" max="8193" width="16.54296875" bestFit="1" customWidth="1"/>
    <col min="8194" max="8194" width="8.7265625" customWidth="1"/>
    <col min="8195" max="8195" width="9.26953125" customWidth="1"/>
    <col min="8196" max="8196" width="8.7265625" customWidth="1"/>
    <col min="8449" max="8449" width="16.54296875" bestFit="1" customWidth="1"/>
    <col min="8450" max="8450" width="8.7265625" customWidth="1"/>
    <col min="8451" max="8451" width="9.26953125" customWidth="1"/>
    <col min="8452" max="8452" width="8.7265625" customWidth="1"/>
    <col min="8705" max="8705" width="16.54296875" bestFit="1" customWidth="1"/>
    <col min="8706" max="8706" width="8.7265625" customWidth="1"/>
    <col min="8707" max="8707" width="9.26953125" customWidth="1"/>
    <col min="8708" max="8708" width="8.7265625" customWidth="1"/>
    <col min="8961" max="8961" width="16.54296875" bestFit="1" customWidth="1"/>
    <col min="8962" max="8962" width="8.7265625" customWidth="1"/>
    <col min="8963" max="8963" width="9.26953125" customWidth="1"/>
    <col min="8964" max="8964" width="8.7265625" customWidth="1"/>
    <col min="9217" max="9217" width="16.54296875" bestFit="1" customWidth="1"/>
    <col min="9218" max="9218" width="8.7265625" customWidth="1"/>
    <col min="9219" max="9219" width="9.26953125" customWidth="1"/>
    <col min="9220" max="9220" width="8.7265625" customWidth="1"/>
    <col min="9473" max="9473" width="16.54296875" bestFit="1" customWidth="1"/>
    <col min="9474" max="9474" width="8.7265625" customWidth="1"/>
    <col min="9475" max="9475" width="9.26953125" customWidth="1"/>
    <col min="9476" max="9476" width="8.7265625" customWidth="1"/>
    <col min="9729" max="9729" width="16.54296875" bestFit="1" customWidth="1"/>
    <col min="9730" max="9730" width="8.7265625" customWidth="1"/>
    <col min="9731" max="9731" width="9.26953125" customWidth="1"/>
    <col min="9732" max="9732" width="8.7265625" customWidth="1"/>
    <col min="9985" max="9985" width="16.54296875" bestFit="1" customWidth="1"/>
    <col min="9986" max="9986" width="8.7265625" customWidth="1"/>
    <col min="9987" max="9987" width="9.26953125" customWidth="1"/>
    <col min="9988" max="9988" width="8.7265625" customWidth="1"/>
    <col min="10241" max="10241" width="16.54296875" bestFit="1" customWidth="1"/>
    <col min="10242" max="10242" width="8.7265625" customWidth="1"/>
    <col min="10243" max="10243" width="9.26953125" customWidth="1"/>
    <col min="10244" max="10244" width="8.7265625" customWidth="1"/>
    <col min="10497" max="10497" width="16.54296875" bestFit="1" customWidth="1"/>
    <col min="10498" max="10498" width="8.7265625" customWidth="1"/>
    <col min="10499" max="10499" width="9.26953125" customWidth="1"/>
    <col min="10500" max="10500" width="8.7265625" customWidth="1"/>
    <col min="10753" max="10753" width="16.54296875" bestFit="1" customWidth="1"/>
    <col min="10754" max="10754" width="8.7265625" customWidth="1"/>
    <col min="10755" max="10755" width="9.26953125" customWidth="1"/>
    <col min="10756" max="10756" width="8.7265625" customWidth="1"/>
    <col min="11009" max="11009" width="16.54296875" bestFit="1" customWidth="1"/>
    <col min="11010" max="11010" width="8.7265625" customWidth="1"/>
    <col min="11011" max="11011" width="9.26953125" customWidth="1"/>
    <col min="11012" max="11012" width="8.7265625" customWidth="1"/>
    <col min="11265" max="11265" width="16.54296875" bestFit="1" customWidth="1"/>
    <col min="11266" max="11266" width="8.7265625" customWidth="1"/>
    <col min="11267" max="11267" width="9.26953125" customWidth="1"/>
    <col min="11268" max="11268" width="8.7265625" customWidth="1"/>
    <col min="11521" max="11521" width="16.54296875" bestFit="1" customWidth="1"/>
    <col min="11522" max="11522" width="8.7265625" customWidth="1"/>
    <col min="11523" max="11523" width="9.26953125" customWidth="1"/>
    <col min="11524" max="11524" width="8.7265625" customWidth="1"/>
    <col min="11777" max="11777" width="16.54296875" bestFit="1" customWidth="1"/>
    <col min="11778" max="11778" width="8.7265625" customWidth="1"/>
    <col min="11779" max="11779" width="9.26953125" customWidth="1"/>
    <col min="11780" max="11780" width="8.7265625" customWidth="1"/>
    <col min="12033" max="12033" width="16.54296875" bestFit="1" customWidth="1"/>
    <col min="12034" max="12034" width="8.7265625" customWidth="1"/>
    <col min="12035" max="12035" width="9.26953125" customWidth="1"/>
    <col min="12036" max="12036" width="8.7265625" customWidth="1"/>
    <col min="12289" max="12289" width="16.54296875" bestFit="1" customWidth="1"/>
    <col min="12290" max="12290" width="8.7265625" customWidth="1"/>
    <col min="12291" max="12291" width="9.26953125" customWidth="1"/>
    <col min="12292" max="12292" width="8.7265625" customWidth="1"/>
    <col min="12545" max="12545" width="16.54296875" bestFit="1" customWidth="1"/>
    <col min="12546" max="12546" width="8.7265625" customWidth="1"/>
    <col min="12547" max="12547" width="9.26953125" customWidth="1"/>
    <col min="12548" max="12548" width="8.7265625" customWidth="1"/>
    <col min="12801" max="12801" width="16.54296875" bestFit="1" customWidth="1"/>
    <col min="12802" max="12802" width="8.7265625" customWidth="1"/>
    <col min="12803" max="12803" width="9.26953125" customWidth="1"/>
    <col min="12804" max="12804" width="8.7265625" customWidth="1"/>
    <col min="13057" max="13057" width="16.54296875" bestFit="1" customWidth="1"/>
    <col min="13058" max="13058" width="8.7265625" customWidth="1"/>
    <col min="13059" max="13059" width="9.26953125" customWidth="1"/>
    <col min="13060" max="13060" width="8.7265625" customWidth="1"/>
    <col min="13313" max="13313" width="16.54296875" bestFit="1" customWidth="1"/>
    <col min="13314" max="13314" width="8.7265625" customWidth="1"/>
    <col min="13315" max="13315" width="9.26953125" customWidth="1"/>
    <col min="13316" max="13316" width="8.7265625" customWidth="1"/>
    <col min="13569" max="13569" width="16.54296875" bestFit="1" customWidth="1"/>
    <col min="13570" max="13570" width="8.7265625" customWidth="1"/>
    <col min="13571" max="13571" width="9.26953125" customWidth="1"/>
    <col min="13572" max="13572" width="8.7265625" customWidth="1"/>
    <col min="13825" max="13825" width="16.54296875" bestFit="1" customWidth="1"/>
    <col min="13826" max="13826" width="8.7265625" customWidth="1"/>
    <col min="13827" max="13827" width="9.26953125" customWidth="1"/>
    <col min="13828" max="13828" width="8.7265625" customWidth="1"/>
    <col min="14081" max="14081" width="16.54296875" bestFit="1" customWidth="1"/>
    <col min="14082" max="14082" width="8.7265625" customWidth="1"/>
    <col min="14083" max="14083" width="9.26953125" customWidth="1"/>
    <col min="14084" max="14084" width="8.7265625" customWidth="1"/>
    <col min="14337" max="14337" width="16.54296875" bestFit="1" customWidth="1"/>
    <col min="14338" max="14338" width="8.7265625" customWidth="1"/>
    <col min="14339" max="14339" width="9.26953125" customWidth="1"/>
    <col min="14340" max="14340" width="8.7265625" customWidth="1"/>
    <col min="14593" max="14593" width="16.54296875" bestFit="1" customWidth="1"/>
    <col min="14594" max="14594" width="8.7265625" customWidth="1"/>
    <col min="14595" max="14595" width="9.26953125" customWidth="1"/>
    <col min="14596" max="14596" width="8.7265625" customWidth="1"/>
    <col min="14849" max="14849" width="16.54296875" bestFit="1" customWidth="1"/>
    <col min="14850" max="14850" width="8.7265625" customWidth="1"/>
    <col min="14851" max="14851" width="9.26953125" customWidth="1"/>
    <col min="14852" max="14852" width="8.7265625" customWidth="1"/>
    <col min="15105" max="15105" width="16.54296875" bestFit="1" customWidth="1"/>
    <col min="15106" max="15106" width="8.7265625" customWidth="1"/>
    <col min="15107" max="15107" width="9.26953125" customWidth="1"/>
    <col min="15108" max="15108" width="8.7265625" customWidth="1"/>
    <col min="15361" max="15361" width="16.54296875" bestFit="1" customWidth="1"/>
    <col min="15362" max="15362" width="8.7265625" customWidth="1"/>
    <col min="15363" max="15363" width="9.26953125" customWidth="1"/>
    <col min="15364" max="15364" width="8.7265625" customWidth="1"/>
    <col min="15617" max="15617" width="16.54296875" bestFit="1" customWidth="1"/>
    <col min="15618" max="15618" width="8.7265625" customWidth="1"/>
    <col min="15619" max="15619" width="9.26953125" customWidth="1"/>
    <col min="15620" max="15620" width="8.7265625" customWidth="1"/>
    <col min="15873" max="15873" width="16.54296875" bestFit="1" customWidth="1"/>
    <col min="15874" max="15874" width="8.7265625" customWidth="1"/>
    <col min="15875" max="15875" width="9.26953125" customWidth="1"/>
    <col min="15876" max="15876" width="8.7265625" customWidth="1"/>
    <col min="16129" max="16129" width="16.54296875" bestFit="1" customWidth="1"/>
    <col min="16130" max="16130" width="8.7265625" customWidth="1"/>
    <col min="16131" max="16131" width="9.26953125" customWidth="1"/>
    <col min="16132" max="16132" width="8.7265625" customWidth="1"/>
  </cols>
  <sheetData>
    <row r="1" spans="1:4" s="2" customFormat="1" ht="26.25" customHeight="1" x14ac:dyDescent="0.25">
      <c r="A1" s="65">
        <v>2024</v>
      </c>
      <c r="B1" s="1" t="s">
        <v>15</v>
      </c>
      <c r="C1" s="1" t="s">
        <v>0</v>
      </c>
      <c r="D1" s="1" t="s">
        <v>1</v>
      </c>
    </row>
    <row r="2" spans="1:4" ht="24" customHeight="1" thickBot="1" x14ac:dyDescent="0.3">
      <c r="A2" s="64" t="s">
        <v>2</v>
      </c>
      <c r="B2" s="3"/>
      <c r="C2" s="3"/>
      <c r="D2" s="3"/>
    </row>
    <row r="3" spans="1:4" ht="13" x14ac:dyDescent="0.3">
      <c r="A3" s="24">
        <v>1</v>
      </c>
      <c r="B3" s="5"/>
      <c r="C3" s="6"/>
      <c r="D3" s="69"/>
    </row>
    <row r="4" spans="1:4" ht="13" x14ac:dyDescent="0.3">
      <c r="A4" s="13">
        <v>2</v>
      </c>
      <c r="B4" s="10"/>
      <c r="C4" s="11"/>
      <c r="D4" s="70"/>
    </row>
    <row r="5" spans="1:4" ht="13" x14ac:dyDescent="0.3">
      <c r="A5" s="12">
        <v>3</v>
      </c>
      <c r="B5" s="8">
        <v>575</v>
      </c>
      <c r="C5" s="9">
        <v>555</v>
      </c>
      <c r="D5" s="71">
        <v>20</v>
      </c>
    </row>
    <row r="6" spans="1:4" ht="13" x14ac:dyDescent="0.3">
      <c r="A6" s="12">
        <v>4</v>
      </c>
      <c r="B6" s="8">
        <v>714</v>
      </c>
      <c r="C6" s="9">
        <v>696</v>
      </c>
      <c r="D6" s="71">
        <v>18</v>
      </c>
    </row>
    <row r="7" spans="1:4" ht="13" x14ac:dyDescent="0.3">
      <c r="A7" s="12">
        <v>5</v>
      </c>
      <c r="B7" s="8">
        <v>539</v>
      </c>
      <c r="C7" s="9">
        <v>523</v>
      </c>
      <c r="D7" s="71">
        <v>16</v>
      </c>
    </row>
    <row r="8" spans="1:4" ht="13" x14ac:dyDescent="0.3">
      <c r="A8" s="13">
        <v>6</v>
      </c>
      <c r="B8" s="10"/>
      <c r="C8" s="11"/>
      <c r="D8" s="70"/>
    </row>
    <row r="9" spans="1:4" ht="13" x14ac:dyDescent="0.3">
      <c r="A9" s="13">
        <v>7</v>
      </c>
      <c r="B9" s="10"/>
      <c r="C9" s="11"/>
      <c r="D9" s="70"/>
    </row>
    <row r="10" spans="1:4" ht="13" x14ac:dyDescent="0.3">
      <c r="A10" s="12">
        <v>8</v>
      </c>
      <c r="B10" s="8">
        <v>1088</v>
      </c>
      <c r="C10" s="9">
        <v>1039</v>
      </c>
      <c r="D10" s="71">
        <v>49</v>
      </c>
    </row>
    <row r="11" spans="1:4" ht="13" x14ac:dyDescent="0.3">
      <c r="A11" s="12">
        <v>9</v>
      </c>
      <c r="B11" s="8">
        <v>952</v>
      </c>
      <c r="C11" s="9">
        <v>922</v>
      </c>
      <c r="D11" s="71">
        <v>30</v>
      </c>
    </row>
    <row r="12" spans="1:4" ht="13" x14ac:dyDescent="0.3">
      <c r="A12" s="12">
        <v>10</v>
      </c>
      <c r="B12" s="8">
        <v>986</v>
      </c>
      <c r="C12" s="9">
        <v>958</v>
      </c>
      <c r="D12" s="71">
        <v>28</v>
      </c>
    </row>
    <row r="13" spans="1:4" ht="13" x14ac:dyDescent="0.3">
      <c r="A13" s="12">
        <v>11</v>
      </c>
      <c r="B13" s="8">
        <v>1006</v>
      </c>
      <c r="C13" s="9">
        <v>956</v>
      </c>
      <c r="D13" s="71">
        <v>50</v>
      </c>
    </row>
    <row r="14" spans="1:4" ht="13" x14ac:dyDescent="0.3">
      <c r="A14" s="12">
        <v>12</v>
      </c>
      <c r="B14" s="8">
        <v>901</v>
      </c>
      <c r="C14" s="9">
        <v>866</v>
      </c>
      <c r="D14" s="71">
        <v>35</v>
      </c>
    </row>
    <row r="15" spans="1:4" ht="13" x14ac:dyDescent="0.3">
      <c r="A15" s="13">
        <v>13</v>
      </c>
      <c r="B15" s="10"/>
      <c r="C15" s="11"/>
      <c r="D15" s="70"/>
    </row>
    <row r="16" spans="1:4" ht="13" x14ac:dyDescent="0.3">
      <c r="A16" s="13">
        <v>14</v>
      </c>
      <c r="B16" s="10"/>
      <c r="C16" s="11"/>
      <c r="D16" s="70"/>
    </row>
    <row r="17" spans="1:4" ht="13" x14ac:dyDescent="0.3">
      <c r="A17" s="12">
        <v>15</v>
      </c>
      <c r="B17" s="8">
        <v>1017</v>
      </c>
      <c r="C17" s="9">
        <v>970</v>
      </c>
      <c r="D17" s="71">
        <v>47</v>
      </c>
    </row>
    <row r="18" spans="1:4" ht="13" x14ac:dyDescent="0.3">
      <c r="A18" s="12">
        <v>16</v>
      </c>
      <c r="B18" s="8">
        <v>1026</v>
      </c>
      <c r="C18" s="9">
        <v>978</v>
      </c>
      <c r="D18" s="71">
        <v>48</v>
      </c>
    </row>
    <row r="19" spans="1:4" ht="13" x14ac:dyDescent="0.3">
      <c r="A19" s="12">
        <v>17</v>
      </c>
      <c r="B19" s="8">
        <v>922</v>
      </c>
      <c r="C19" s="9">
        <v>887</v>
      </c>
      <c r="D19" s="71">
        <v>35</v>
      </c>
    </row>
    <row r="20" spans="1:4" ht="13" x14ac:dyDescent="0.3">
      <c r="A20" s="12">
        <v>18</v>
      </c>
      <c r="B20" s="8">
        <v>1003</v>
      </c>
      <c r="C20" s="9">
        <v>960</v>
      </c>
      <c r="D20" s="71">
        <v>43</v>
      </c>
    </row>
    <row r="21" spans="1:4" ht="13" x14ac:dyDescent="0.3">
      <c r="A21" s="12">
        <v>19</v>
      </c>
      <c r="B21" s="8">
        <v>850</v>
      </c>
      <c r="C21" s="9">
        <v>803</v>
      </c>
      <c r="D21" s="71">
        <v>47</v>
      </c>
    </row>
    <row r="22" spans="1:4" ht="13" x14ac:dyDescent="0.3">
      <c r="A22" s="13">
        <v>20</v>
      </c>
      <c r="B22" s="10"/>
      <c r="C22" s="11"/>
      <c r="D22" s="70"/>
    </row>
    <row r="23" spans="1:4" ht="13" x14ac:dyDescent="0.3">
      <c r="A23" s="13">
        <v>21</v>
      </c>
      <c r="B23" s="10"/>
      <c r="C23" s="11"/>
      <c r="D23" s="70"/>
    </row>
    <row r="24" spans="1:4" ht="13" x14ac:dyDescent="0.3">
      <c r="A24" s="12">
        <v>22</v>
      </c>
      <c r="B24" s="8">
        <v>1013</v>
      </c>
      <c r="C24" s="9">
        <v>960</v>
      </c>
      <c r="D24" s="71">
        <v>53</v>
      </c>
    </row>
    <row r="25" spans="1:4" ht="13" x14ac:dyDescent="0.3">
      <c r="A25" s="12">
        <v>23</v>
      </c>
      <c r="B25" s="8">
        <v>998</v>
      </c>
      <c r="C25" s="9">
        <v>945</v>
      </c>
      <c r="D25" s="71">
        <v>53</v>
      </c>
    </row>
    <row r="26" spans="1:4" ht="13" x14ac:dyDescent="0.3">
      <c r="A26" s="12">
        <v>24</v>
      </c>
      <c r="B26" s="8">
        <v>957</v>
      </c>
      <c r="C26" s="9">
        <v>898</v>
      </c>
      <c r="D26" s="71">
        <v>59</v>
      </c>
    </row>
    <row r="27" spans="1:4" ht="13" x14ac:dyDescent="0.3">
      <c r="A27" s="12">
        <v>25</v>
      </c>
      <c r="B27" s="8">
        <v>1028</v>
      </c>
      <c r="C27" s="9">
        <v>965</v>
      </c>
      <c r="D27" s="71">
        <v>63</v>
      </c>
    </row>
    <row r="28" spans="1:4" ht="13" x14ac:dyDescent="0.3">
      <c r="A28" s="12">
        <v>26</v>
      </c>
      <c r="B28" s="8">
        <v>719</v>
      </c>
      <c r="C28" s="9">
        <v>679</v>
      </c>
      <c r="D28" s="71">
        <v>40</v>
      </c>
    </row>
    <row r="29" spans="1:4" ht="13" x14ac:dyDescent="0.3">
      <c r="A29" s="13">
        <v>27</v>
      </c>
      <c r="B29" s="10"/>
      <c r="C29" s="11"/>
      <c r="D29" s="70"/>
    </row>
    <row r="30" spans="1:4" ht="13" x14ac:dyDescent="0.3">
      <c r="A30" s="13">
        <v>28</v>
      </c>
      <c r="B30" s="10"/>
      <c r="C30" s="11"/>
      <c r="D30" s="70"/>
    </row>
    <row r="31" spans="1:4" ht="13" x14ac:dyDescent="0.3">
      <c r="A31" s="14">
        <v>29</v>
      </c>
      <c r="B31" s="8">
        <v>1007</v>
      </c>
      <c r="C31" s="9">
        <v>951</v>
      </c>
      <c r="D31" s="71">
        <v>56</v>
      </c>
    </row>
    <row r="32" spans="1:4" ht="13" x14ac:dyDescent="0.3">
      <c r="A32" s="12">
        <v>30</v>
      </c>
      <c r="B32" s="8">
        <v>998</v>
      </c>
      <c r="C32" s="9">
        <v>948</v>
      </c>
      <c r="D32" s="71">
        <v>50</v>
      </c>
    </row>
    <row r="33" spans="1:4" ht="13.5" thickBot="1" x14ac:dyDescent="0.35">
      <c r="A33" s="15">
        <v>31</v>
      </c>
      <c r="B33" s="8">
        <v>1027</v>
      </c>
      <c r="C33" s="9">
        <v>977</v>
      </c>
      <c r="D33" s="71">
        <v>50</v>
      </c>
    </row>
    <row r="34" spans="1:4" ht="13" x14ac:dyDescent="0.3">
      <c r="A34" s="16"/>
      <c r="B34" s="17"/>
      <c r="C34" s="17"/>
      <c r="D34" s="18"/>
    </row>
    <row r="35" spans="1:4" ht="13" x14ac:dyDescent="0.3">
      <c r="A35" s="14" t="s">
        <v>3</v>
      </c>
      <c r="B35" s="19">
        <f>SUM(B5:B34)</f>
        <v>19326</v>
      </c>
      <c r="C35" s="19">
        <f t="shared" ref="C35:D35" si="0">SUM(C5:C34)</f>
        <v>18436</v>
      </c>
      <c r="D35" s="19">
        <f t="shared" si="0"/>
        <v>890</v>
      </c>
    </row>
    <row r="36" spans="1:4" ht="13.5" thickBot="1" x14ac:dyDescent="0.35">
      <c r="A36" s="15"/>
      <c r="B36" s="20"/>
      <c r="C36" s="20"/>
      <c r="D36" s="21"/>
    </row>
    <row r="37" spans="1:4" ht="24" customHeight="1" thickBot="1" x14ac:dyDescent="0.35">
      <c r="A37" s="22" t="s">
        <v>4</v>
      </c>
      <c r="B37" s="23"/>
      <c r="C37" s="23"/>
      <c r="D37" s="23"/>
    </row>
    <row r="38" spans="1:4" ht="13" x14ac:dyDescent="0.3">
      <c r="A38" s="16">
        <v>1</v>
      </c>
      <c r="B38" s="27">
        <v>989</v>
      </c>
      <c r="C38" s="40">
        <v>951</v>
      </c>
      <c r="D38" s="27">
        <v>38</v>
      </c>
    </row>
    <row r="39" spans="1:4" ht="13" x14ac:dyDescent="0.3">
      <c r="A39" s="12">
        <v>2</v>
      </c>
      <c r="B39" s="27">
        <v>842</v>
      </c>
      <c r="C39" s="9">
        <v>787</v>
      </c>
      <c r="D39" s="27">
        <v>55</v>
      </c>
    </row>
    <row r="40" spans="1:4" ht="13" x14ac:dyDescent="0.3">
      <c r="A40" s="72">
        <v>3</v>
      </c>
      <c r="B40" s="73"/>
      <c r="C40" s="74"/>
      <c r="D40" s="73"/>
    </row>
    <row r="41" spans="1:4" ht="13" x14ac:dyDescent="0.3">
      <c r="A41" s="72">
        <v>4</v>
      </c>
      <c r="B41" s="73"/>
      <c r="C41" s="74"/>
      <c r="D41" s="73"/>
    </row>
    <row r="42" spans="1:4" ht="13" x14ac:dyDescent="0.3">
      <c r="A42" s="12">
        <v>5</v>
      </c>
      <c r="B42" s="27">
        <v>1042</v>
      </c>
      <c r="C42" s="9">
        <v>979</v>
      </c>
      <c r="D42" s="27">
        <v>63</v>
      </c>
    </row>
    <row r="43" spans="1:4" ht="13" x14ac:dyDescent="0.3">
      <c r="A43" s="12">
        <v>6</v>
      </c>
      <c r="B43" s="27">
        <v>1028</v>
      </c>
      <c r="C43" s="9">
        <v>979</v>
      </c>
      <c r="D43" s="27">
        <v>49</v>
      </c>
    </row>
    <row r="44" spans="1:4" ht="13" x14ac:dyDescent="0.3">
      <c r="A44" s="12">
        <v>7</v>
      </c>
      <c r="B44" s="27">
        <v>994</v>
      </c>
      <c r="C44" s="9">
        <v>946</v>
      </c>
      <c r="D44" s="27">
        <v>48</v>
      </c>
    </row>
    <row r="45" spans="1:4" ht="13" x14ac:dyDescent="0.3">
      <c r="A45" s="12">
        <v>8</v>
      </c>
      <c r="B45" s="27">
        <v>1086</v>
      </c>
      <c r="C45" s="9">
        <v>1028</v>
      </c>
      <c r="D45" s="27">
        <v>58</v>
      </c>
    </row>
    <row r="46" spans="1:4" ht="13" x14ac:dyDescent="0.3">
      <c r="A46" s="12">
        <v>9</v>
      </c>
      <c r="B46" s="27">
        <v>854</v>
      </c>
      <c r="C46" s="9">
        <v>809</v>
      </c>
      <c r="D46" s="27">
        <v>45</v>
      </c>
    </row>
    <row r="47" spans="1:4" ht="13" x14ac:dyDescent="0.3">
      <c r="A47" s="72">
        <v>10</v>
      </c>
      <c r="B47" s="73"/>
      <c r="C47" s="74"/>
      <c r="D47" s="73"/>
    </row>
    <row r="48" spans="1:4" ht="13" x14ac:dyDescent="0.3">
      <c r="A48" s="72">
        <v>11</v>
      </c>
      <c r="B48" s="73"/>
      <c r="C48" s="74"/>
      <c r="D48" s="73"/>
    </row>
    <row r="49" spans="1:4" ht="13" x14ac:dyDescent="0.3">
      <c r="A49" s="12">
        <v>12</v>
      </c>
      <c r="B49" s="27">
        <v>1068</v>
      </c>
      <c r="C49" s="9">
        <v>1017</v>
      </c>
      <c r="D49" s="27">
        <v>51</v>
      </c>
    </row>
    <row r="50" spans="1:4" ht="13" x14ac:dyDescent="0.3">
      <c r="A50" s="12">
        <v>13</v>
      </c>
      <c r="B50" s="27">
        <v>1037</v>
      </c>
      <c r="C50" s="9">
        <v>992</v>
      </c>
      <c r="D50" s="27">
        <v>45</v>
      </c>
    </row>
    <row r="51" spans="1:4" ht="13" x14ac:dyDescent="0.3">
      <c r="A51" s="12">
        <v>14</v>
      </c>
      <c r="B51" s="27">
        <v>1027</v>
      </c>
      <c r="C51" s="9">
        <v>968</v>
      </c>
      <c r="D51" s="27">
        <v>59</v>
      </c>
    </row>
    <row r="52" spans="1:4" ht="13" x14ac:dyDescent="0.3">
      <c r="A52" s="12">
        <v>15</v>
      </c>
      <c r="B52" s="27">
        <v>1074</v>
      </c>
      <c r="C52" s="9">
        <v>1020</v>
      </c>
      <c r="D52" s="27">
        <v>54</v>
      </c>
    </row>
    <row r="53" spans="1:4" ht="13" x14ac:dyDescent="0.3">
      <c r="A53" s="12">
        <v>16</v>
      </c>
      <c r="B53" s="27">
        <v>842</v>
      </c>
      <c r="C53" s="9">
        <v>799</v>
      </c>
      <c r="D53" s="27">
        <v>43</v>
      </c>
    </row>
    <row r="54" spans="1:4" ht="13" x14ac:dyDescent="0.3">
      <c r="A54" s="7">
        <v>17</v>
      </c>
      <c r="B54" s="73"/>
      <c r="C54" s="74"/>
      <c r="D54" s="73"/>
    </row>
    <row r="55" spans="1:4" ht="13" x14ac:dyDescent="0.3">
      <c r="A55" s="7">
        <v>18</v>
      </c>
      <c r="B55" s="73"/>
      <c r="C55" s="74"/>
      <c r="D55" s="73"/>
    </row>
    <row r="56" spans="1:4" ht="13" x14ac:dyDescent="0.3">
      <c r="A56" s="7">
        <v>19</v>
      </c>
      <c r="B56" s="27">
        <v>1008</v>
      </c>
      <c r="C56" s="9">
        <v>955</v>
      </c>
      <c r="D56" s="27">
        <v>53</v>
      </c>
    </row>
    <row r="57" spans="1:4" ht="13" x14ac:dyDescent="0.3">
      <c r="A57" s="7">
        <v>20</v>
      </c>
      <c r="B57" s="27">
        <v>1007</v>
      </c>
      <c r="C57" s="9">
        <v>957</v>
      </c>
      <c r="D57" s="27">
        <v>50</v>
      </c>
    </row>
    <row r="58" spans="1:4" ht="13" x14ac:dyDescent="0.3">
      <c r="A58" s="7">
        <v>21</v>
      </c>
      <c r="B58" s="27">
        <v>935</v>
      </c>
      <c r="C58" s="9">
        <v>901</v>
      </c>
      <c r="D58" s="27">
        <v>34</v>
      </c>
    </row>
    <row r="59" spans="1:4" ht="13" x14ac:dyDescent="0.3">
      <c r="A59" s="7">
        <v>22</v>
      </c>
      <c r="B59" s="27">
        <v>926</v>
      </c>
      <c r="C59" s="9">
        <v>889</v>
      </c>
      <c r="D59" s="27">
        <v>37</v>
      </c>
    </row>
    <row r="60" spans="1:4" ht="13" x14ac:dyDescent="0.3">
      <c r="A60" s="7">
        <v>23</v>
      </c>
      <c r="B60" s="27">
        <v>710</v>
      </c>
      <c r="C60" s="9">
        <v>667</v>
      </c>
      <c r="D60" s="27">
        <v>43</v>
      </c>
    </row>
    <row r="61" spans="1:4" ht="13" x14ac:dyDescent="0.3">
      <c r="A61" s="7">
        <v>24</v>
      </c>
      <c r="B61" s="73"/>
      <c r="C61" s="74"/>
      <c r="D61" s="73"/>
    </row>
    <row r="62" spans="1:4" ht="13" x14ac:dyDescent="0.3">
      <c r="A62" s="7">
        <v>25</v>
      </c>
      <c r="B62" s="73"/>
      <c r="C62" s="74"/>
      <c r="D62" s="73"/>
    </row>
    <row r="63" spans="1:4" ht="13" x14ac:dyDescent="0.3">
      <c r="A63" s="7">
        <v>26</v>
      </c>
      <c r="B63" s="27">
        <v>955</v>
      </c>
      <c r="C63" s="9">
        <v>915</v>
      </c>
      <c r="D63" s="27">
        <v>40</v>
      </c>
    </row>
    <row r="64" spans="1:4" ht="13" x14ac:dyDescent="0.3">
      <c r="A64" s="7">
        <v>27</v>
      </c>
      <c r="B64" s="27">
        <v>925</v>
      </c>
      <c r="C64" s="9">
        <v>888</v>
      </c>
      <c r="D64" s="27">
        <v>37</v>
      </c>
    </row>
    <row r="65" spans="1:4" ht="13" x14ac:dyDescent="0.3">
      <c r="A65" s="7">
        <v>28</v>
      </c>
      <c r="B65" s="27">
        <v>862</v>
      </c>
      <c r="C65" s="9">
        <v>835</v>
      </c>
      <c r="D65" s="27">
        <v>27</v>
      </c>
    </row>
    <row r="66" spans="1:4" ht="13" x14ac:dyDescent="0.3">
      <c r="A66" s="7">
        <v>29</v>
      </c>
      <c r="B66" s="27">
        <v>921</v>
      </c>
      <c r="C66" s="9">
        <v>881</v>
      </c>
      <c r="D66" s="27">
        <v>40</v>
      </c>
    </row>
    <row r="67" spans="1:4" ht="13" x14ac:dyDescent="0.3">
      <c r="A67" s="7">
        <v>30</v>
      </c>
      <c r="B67" s="73"/>
      <c r="C67" s="74"/>
      <c r="D67" s="73"/>
    </row>
    <row r="68" spans="1:4" ht="13.5" thickBot="1" x14ac:dyDescent="0.35">
      <c r="A68" s="50">
        <v>31</v>
      </c>
      <c r="B68" s="73"/>
      <c r="C68" s="75"/>
      <c r="D68" s="73"/>
    </row>
    <row r="69" spans="1:4" ht="13" x14ac:dyDescent="0.3">
      <c r="A69" s="30"/>
      <c r="B69" s="17"/>
      <c r="C69" s="27"/>
      <c r="D69" s="17"/>
    </row>
    <row r="70" spans="1:4" ht="13" x14ac:dyDescent="0.3">
      <c r="A70" s="12" t="s">
        <v>3</v>
      </c>
      <c r="B70" s="31">
        <f>SUM(B38:B69)</f>
        <v>20132</v>
      </c>
      <c r="C70" s="31">
        <f t="shared" ref="C70:D70" si="1">SUM(C38:C69)</f>
        <v>19163</v>
      </c>
      <c r="D70" s="31">
        <f t="shared" si="1"/>
        <v>969</v>
      </c>
    </row>
    <row r="71" spans="1:4" ht="13.5" thickBot="1" x14ac:dyDescent="0.35">
      <c r="A71" s="32"/>
      <c r="B71" s="33"/>
      <c r="C71" s="33"/>
      <c r="D71" s="34"/>
    </row>
    <row r="72" spans="1:4" ht="24" customHeight="1" thickBot="1" x14ac:dyDescent="0.35">
      <c r="A72" s="22" t="s">
        <v>5</v>
      </c>
      <c r="B72" s="23"/>
      <c r="C72" s="23"/>
      <c r="D72" s="23"/>
    </row>
    <row r="73" spans="1:4" ht="13" x14ac:dyDescent="0.3">
      <c r="A73" s="4">
        <v>1</v>
      </c>
      <c r="B73" s="27">
        <v>817</v>
      </c>
      <c r="C73" s="27">
        <v>780</v>
      </c>
      <c r="D73" s="27">
        <v>37</v>
      </c>
    </row>
    <row r="74" spans="1:4" ht="13" x14ac:dyDescent="0.3">
      <c r="A74" s="7">
        <v>2</v>
      </c>
      <c r="B74" s="73"/>
      <c r="C74" s="73"/>
      <c r="D74" s="73"/>
    </row>
    <row r="75" spans="1:4" ht="13" x14ac:dyDescent="0.3">
      <c r="A75" s="7">
        <v>3</v>
      </c>
      <c r="B75" s="73"/>
      <c r="C75" s="73"/>
      <c r="D75" s="73"/>
    </row>
    <row r="76" spans="1:4" ht="13" x14ac:dyDescent="0.3">
      <c r="A76" s="12">
        <v>4</v>
      </c>
      <c r="B76" s="27">
        <v>1094</v>
      </c>
      <c r="C76" s="27">
        <v>1040</v>
      </c>
      <c r="D76" s="27">
        <v>54</v>
      </c>
    </row>
    <row r="77" spans="1:4" ht="13" x14ac:dyDescent="0.3">
      <c r="A77" s="12">
        <v>5</v>
      </c>
      <c r="B77" s="27">
        <v>1166</v>
      </c>
      <c r="C77" s="27">
        <v>1109</v>
      </c>
      <c r="D77" s="27">
        <v>57</v>
      </c>
    </row>
    <row r="78" spans="1:4" ht="13" x14ac:dyDescent="0.3">
      <c r="A78" s="12">
        <v>6</v>
      </c>
      <c r="B78" s="27">
        <v>993</v>
      </c>
      <c r="C78" s="27">
        <v>936</v>
      </c>
      <c r="D78" s="27">
        <v>57</v>
      </c>
    </row>
    <row r="79" spans="1:4" ht="13" x14ac:dyDescent="0.3">
      <c r="A79" s="12">
        <v>7</v>
      </c>
      <c r="B79" s="27">
        <v>1138</v>
      </c>
      <c r="C79" s="27">
        <v>1068</v>
      </c>
      <c r="D79" s="27">
        <v>70</v>
      </c>
    </row>
    <row r="80" spans="1:4" ht="13" x14ac:dyDescent="0.3">
      <c r="A80" s="12">
        <v>8</v>
      </c>
      <c r="B80" s="27">
        <v>900</v>
      </c>
      <c r="C80" s="27">
        <v>847</v>
      </c>
      <c r="D80" s="27">
        <v>53</v>
      </c>
    </row>
    <row r="81" spans="1:4" ht="13" x14ac:dyDescent="0.3">
      <c r="A81" s="72">
        <v>9</v>
      </c>
      <c r="B81" s="73"/>
      <c r="C81" s="73"/>
      <c r="D81" s="73"/>
    </row>
    <row r="82" spans="1:4" ht="13" x14ac:dyDescent="0.3">
      <c r="A82" s="72">
        <v>10</v>
      </c>
      <c r="B82" s="73"/>
      <c r="C82" s="73"/>
      <c r="D82" s="73"/>
    </row>
    <row r="83" spans="1:4" ht="13" x14ac:dyDescent="0.3">
      <c r="A83" s="12">
        <v>11</v>
      </c>
      <c r="B83" s="27">
        <v>1050</v>
      </c>
      <c r="C83" s="27">
        <v>998</v>
      </c>
      <c r="D83" s="27">
        <v>52</v>
      </c>
    </row>
    <row r="84" spans="1:4" ht="13" x14ac:dyDescent="0.3">
      <c r="A84" s="12">
        <v>12</v>
      </c>
      <c r="B84" s="27">
        <v>1079</v>
      </c>
      <c r="C84" s="27">
        <v>1021</v>
      </c>
      <c r="D84" s="27">
        <v>58</v>
      </c>
    </row>
    <row r="85" spans="1:4" ht="13" x14ac:dyDescent="0.3">
      <c r="A85" s="12">
        <v>13</v>
      </c>
      <c r="B85" s="27">
        <v>898</v>
      </c>
      <c r="C85" s="27">
        <v>847</v>
      </c>
      <c r="D85" s="27">
        <v>51</v>
      </c>
    </row>
    <row r="86" spans="1:4" ht="13" x14ac:dyDescent="0.3">
      <c r="A86" s="12">
        <v>14</v>
      </c>
      <c r="B86" s="27">
        <v>977</v>
      </c>
      <c r="C86" s="27">
        <v>912</v>
      </c>
      <c r="D86" s="27">
        <v>65</v>
      </c>
    </row>
    <row r="87" spans="1:4" ht="13" x14ac:dyDescent="0.3">
      <c r="A87" s="12">
        <v>15</v>
      </c>
      <c r="B87" s="27">
        <v>891</v>
      </c>
      <c r="C87" s="27">
        <v>842</v>
      </c>
      <c r="D87" s="27">
        <v>49</v>
      </c>
    </row>
    <row r="88" spans="1:4" ht="13" x14ac:dyDescent="0.3">
      <c r="A88" s="72">
        <v>16</v>
      </c>
      <c r="B88" s="73"/>
      <c r="C88" s="73"/>
      <c r="D88" s="73"/>
    </row>
    <row r="89" spans="1:4" ht="13" x14ac:dyDescent="0.3">
      <c r="A89" s="72">
        <v>17</v>
      </c>
      <c r="B89" s="73"/>
      <c r="C89" s="73"/>
      <c r="D89" s="73"/>
    </row>
    <row r="90" spans="1:4" ht="13" x14ac:dyDescent="0.3">
      <c r="A90" s="12">
        <v>18</v>
      </c>
      <c r="B90" s="27">
        <v>1059</v>
      </c>
      <c r="C90" s="27">
        <v>1011</v>
      </c>
      <c r="D90" s="27">
        <v>48</v>
      </c>
    </row>
    <row r="91" spans="1:4" ht="13" x14ac:dyDescent="0.3">
      <c r="A91" s="12">
        <v>19</v>
      </c>
      <c r="B91" s="27">
        <v>1015</v>
      </c>
      <c r="C91" s="27">
        <v>955</v>
      </c>
      <c r="D91" s="27">
        <v>60</v>
      </c>
    </row>
    <row r="92" spans="1:4" ht="13" x14ac:dyDescent="0.3">
      <c r="A92" s="12">
        <v>20</v>
      </c>
      <c r="B92" s="27">
        <v>936</v>
      </c>
      <c r="C92" s="27">
        <v>853</v>
      </c>
      <c r="D92" s="27">
        <v>83</v>
      </c>
    </row>
    <row r="93" spans="1:4" ht="13" x14ac:dyDescent="0.3">
      <c r="A93" s="12">
        <v>21</v>
      </c>
      <c r="B93" s="27">
        <v>1056</v>
      </c>
      <c r="C93" s="27">
        <v>968</v>
      </c>
      <c r="D93" s="27">
        <v>88</v>
      </c>
    </row>
    <row r="94" spans="1:4" ht="13" x14ac:dyDescent="0.3">
      <c r="A94" s="12">
        <v>22</v>
      </c>
      <c r="B94" s="27">
        <v>831</v>
      </c>
      <c r="C94" s="27">
        <v>755</v>
      </c>
      <c r="D94" s="27">
        <v>76</v>
      </c>
    </row>
    <row r="95" spans="1:4" ht="13" x14ac:dyDescent="0.3">
      <c r="A95" s="72">
        <v>23</v>
      </c>
      <c r="B95" s="73"/>
      <c r="C95" s="73"/>
      <c r="D95" s="73"/>
    </row>
    <row r="96" spans="1:4" ht="13" x14ac:dyDescent="0.3">
      <c r="A96" s="72">
        <v>24</v>
      </c>
      <c r="B96" s="73"/>
      <c r="C96" s="73"/>
      <c r="D96" s="73"/>
    </row>
    <row r="97" spans="1:4" ht="13" x14ac:dyDescent="0.3">
      <c r="A97" s="12">
        <v>25</v>
      </c>
      <c r="B97" s="27">
        <v>1025</v>
      </c>
      <c r="C97" s="27">
        <v>965</v>
      </c>
      <c r="D97" s="27">
        <v>60</v>
      </c>
    </row>
    <row r="98" spans="1:4" ht="13" x14ac:dyDescent="0.3">
      <c r="A98" s="12">
        <v>26</v>
      </c>
      <c r="B98" s="27">
        <v>1042</v>
      </c>
      <c r="C98" s="27">
        <v>993</v>
      </c>
      <c r="D98" s="27">
        <v>49</v>
      </c>
    </row>
    <row r="99" spans="1:4" ht="13" x14ac:dyDescent="0.3">
      <c r="A99" s="12">
        <v>27</v>
      </c>
      <c r="B99" s="27">
        <v>940</v>
      </c>
      <c r="C99" s="27">
        <v>897</v>
      </c>
      <c r="D99" s="27">
        <v>43</v>
      </c>
    </row>
    <row r="100" spans="1:4" ht="13" x14ac:dyDescent="0.3">
      <c r="A100" s="12">
        <v>28</v>
      </c>
      <c r="B100" s="27">
        <v>1059</v>
      </c>
      <c r="C100" s="27">
        <v>1001</v>
      </c>
      <c r="D100" s="27">
        <v>58</v>
      </c>
    </row>
    <row r="101" spans="1:4" ht="13" x14ac:dyDescent="0.3">
      <c r="A101" s="12">
        <v>29</v>
      </c>
      <c r="B101" s="27">
        <v>863</v>
      </c>
      <c r="C101" s="27">
        <v>808</v>
      </c>
      <c r="D101" s="27">
        <v>55</v>
      </c>
    </row>
    <row r="102" spans="1:4" ht="13" x14ac:dyDescent="0.3">
      <c r="A102" s="72">
        <v>30</v>
      </c>
      <c r="B102" s="73"/>
      <c r="C102" s="73"/>
      <c r="D102" s="73"/>
    </row>
    <row r="103" spans="1:4" ht="13.5" thickBot="1" x14ac:dyDescent="0.35">
      <c r="A103" s="76">
        <v>31</v>
      </c>
      <c r="B103" s="73"/>
      <c r="C103" s="73"/>
      <c r="D103" s="73"/>
    </row>
    <row r="104" spans="1:4" x14ac:dyDescent="0.25">
      <c r="A104" s="36"/>
      <c r="B104" s="17"/>
      <c r="C104" s="17"/>
      <c r="D104" s="17"/>
    </row>
    <row r="105" spans="1:4" ht="13" x14ac:dyDescent="0.3">
      <c r="A105" s="12" t="s">
        <v>3</v>
      </c>
      <c r="B105" s="31">
        <f>SUM(B73:B104)</f>
        <v>20829</v>
      </c>
      <c r="C105" s="31">
        <f t="shared" ref="C105:D105" si="2">SUM(C73:C104)</f>
        <v>19606</v>
      </c>
      <c r="D105" s="31">
        <f t="shared" si="2"/>
        <v>1223</v>
      </c>
    </row>
    <row r="106" spans="1:4" ht="13" thickBot="1" x14ac:dyDescent="0.3">
      <c r="A106" s="37"/>
      <c r="B106" s="35"/>
      <c r="C106" s="35"/>
      <c r="D106" s="38"/>
    </row>
    <row r="107" spans="1:4" ht="24" customHeight="1" thickBot="1" x14ac:dyDescent="0.35">
      <c r="A107" s="22" t="s">
        <v>6</v>
      </c>
      <c r="B107" s="23"/>
      <c r="C107" s="39"/>
      <c r="D107" s="39"/>
    </row>
    <row r="108" spans="1:4" ht="13" x14ac:dyDescent="0.3">
      <c r="A108" s="24">
        <v>1</v>
      </c>
      <c r="B108" s="26"/>
      <c r="C108" s="77"/>
      <c r="D108" s="45"/>
    </row>
    <row r="109" spans="1:4" ht="13" x14ac:dyDescent="0.3">
      <c r="A109" s="12">
        <v>2</v>
      </c>
      <c r="B109" s="9">
        <v>1007</v>
      </c>
      <c r="C109" s="43">
        <v>947</v>
      </c>
      <c r="D109" s="42">
        <v>60</v>
      </c>
    </row>
    <row r="110" spans="1:4" ht="13" x14ac:dyDescent="0.3">
      <c r="A110" s="12">
        <v>3</v>
      </c>
      <c r="B110" s="9">
        <v>907</v>
      </c>
      <c r="C110" s="43">
        <v>864</v>
      </c>
      <c r="D110" s="42">
        <v>43</v>
      </c>
    </row>
    <row r="111" spans="1:4" ht="13" x14ac:dyDescent="0.3">
      <c r="A111" s="12">
        <v>4</v>
      </c>
      <c r="B111" s="9">
        <v>1011</v>
      </c>
      <c r="C111" s="43">
        <v>954</v>
      </c>
      <c r="D111" s="42">
        <v>57</v>
      </c>
    </row>
    <row r="112" spans="1:4" ht="13" x14ac:dyDescent="0.3">
      <c r="A112" s="12">
        <v>5</v>
      </c>
      <c r="B112" s="9">
        <v>905</v>
      </c>
      <c r="C112" s="43">
        <v>826</v>
      </c>
      <c r="D112" s="42">
        <v>79</v>
      </c>
    </row>
    <row r="113" spans="1:4" ht="13" x14ac:dyDescent="0.3">
      <c r="A113" s="13">
        <v>6</v>
      </c>
      <c r="B113" s="11"/>
      <c r="C113" s="44"/>
      <c r="D113" s="45"/>
    </row>
    <row r="114" spans="1:4" ht="13" x14ac:dyDescent="0.3">
      <c r="A114" s="13">
        <v>7</v>
      </c>
      <c r="B114" s="11"/>
      <c r="C114" s="44"/>
      <c r="D114" s="45"/>
    </row>
    <row r="115" spans="1:4" ht="13" x14ac:dyDescent="0.3">
      <c r="A115" s="12">
        <v>8</v>
      </c>
      <c r="B115" s="9">
        <v>1076</v>
      </c>
      <c r="C115" s="43">
        <v>1019</v>
      </c>
      <c r="D115" s="42">
        <v>57</v>
      </c>
    </row>
    <row r="116" spans="1:4" ht="13" x14ac:dyDescent="0.3">
      <c r="A116" s="12">
        <v>9</v>
      </c>
      <c r="B116" s="9">
        <v>1009</v>
      </c>
      <c r="C116" s="43">
        <v>955</v>
      </c>
      <c r="D116" s="42">
        <v>54</v>
      </c>
    </row>
    <row r="117" spans="1:4" ht="13" x14ac:dyDescent="0.3">
      <c r="A117" s="12">
        <v>10</v>
      </c>
      <c r="B117" s="9">
        <v>969</v>
      </c>
      <c r="C117" s="43">
        <v>926</v>
      </c>
      <c r="D117" s="42">
        <v>43</v>
      </c>
    </row>
    <row r="118" spans="1:4" ht="13" x14ac:dyDescent="0.3">
      <c r="A118" s="12">
        <v>11</v>
      </c>
      <c r="B118" s="9">
        <v>1027</v>
      </c>
      <c r="C118" s="43">
        <v>945</v>
      </c>
      <c r="D118" s="42">
        <v>82</v>
      </c>
    </row>
    <row r="119" spans="1:4" ht="13" x14ac:dyDescent="0.3">
      <c r="A119" s="12">
        <v>12</v>
      </c>
      <c r="B119" s="9">
        <v>967</v>
      </c>
      <c r="C119" s="43">
        <v>902</v>
      </c>
      <c r="D119" s="42">
        <v>65</v>
      </c>
    </row>
    <row r="120" spans="1:4" ht="13" x14ac:dyDescent="0.3">
      <c r="A120" s="7">
        <v>13</v>
      </c>
      <c r="B120" s="11"/>
      <c r="C120" s="44"/>
      <c r="D120" s="45"/>
    </row>
    <row r="121" spans="1:4" ht="13" x14ac:dyDescent="0.3">
      <c r="A121" s="7">
        <v>14</v>
      </c>
      <c r="B121" s="11"/>
      <c r="C121" s="44"/>
      <c r="D121" s="45"/>
    </row>
    <row r="122" spans="1:4" ht="13" x14ac:dyDescent="0.3">
      <c r="A122" s="7">
        <v>15</v>
      </c>
      <c r="B122" s="9">
        <v>1027</v>
      </c>
      <c r="C122" s="43">
        <v>955</v>
      </c>
      <c r="D122" s="42">
        <v>72</v>
      </c>
    </row>
    <row r="123" spans="1:4" ht="13" x14ac:dyDescent="0.3">
      <c r="A123" s="7">
        <v>16</v>
      </c>
      <c r="B123" s="9">
        <v>1003</v>
      </c>
      <c r="C123" s="43">
        <v>958</v>
      </c>
      <c r="D123" s="42">
        <v>45</v>
      </c>
    </row>
    <row r="124" spans="1:4" ht="13" x14ac:dyDescent="0.3">
      <c r="A124" s="7">
        <v>17</v>
      </c>
      <c r="B124" s="9">
        <v>911</v>
      </c>
      <c r="C124" s="43">
        <v>876</v>
      </c>
      <c r="D124" s="42">
        <v>35</v>
      </c>
    </row>
    <row r="125" spans="1:4" ht="13" x14ac:dyDescent="0.3">
      <c r="A125" s="7">
        <v>18</v>
      </c>
      <c r="B125" s="9">
        <v>1017</v>
      </c>
      <c r="C125" s="43">
        <v>954</v>
      </c>
      <c r="D125" s="42">
        <v>63</v>
      </c>
    </row>
    <row r="126" spans="1:4" ht="13" x14ac:dyDescent="0.3">
      <c r="A126" s="7">
        <v>19</v>
      </c>
      <c r="B126" s="9">
        <v>799</v>
      </c>
      <c r="C126" s="43">
        <v>745</v>
      </c>
      <c r="D126" s="42">
        <v>54</v>
      </c>
    </row>
    <row r="127" spans="1:4" ht="13" x14ac:dyDescent="0.3">
      <c r="A127" s="7">
        <v>20</v>
      </c>
      <c r="B127" s="11"/>
      <c r="C127" s="44"/>
      <c r="D127" s="45"/>
    </row>
    <row r="128" spans="1:4" ht="13" x14ac:dyDescent="0.3">
      <c r="A128" s="7">
        <v>21</v>
      </c>
      <c r="B128" s="11"/>
      <c r="C128" s="44"/>
      <c r="D128" s="45"/>
    </row>
    <row r="129" spans="1:4" ht="13" x14ac:dyDescent="0.3">
      <c r="A129" s="7">
        <v>22</v>
      </c>
      <c r="B129" s="9">
        <v>964</v>
      </c>
      <c r="C129" s="43">
        <v>924</v>
      </c>
      <c r="D129" s="42">
        <v>40</v>
      </c>
    </row>
    <row r="130" spans="1:4" ht="13" x14ac:dyDescent="0.3">
      <c r="A130" s="7">
        <v>23</v>
      </c>
      <c r="B130" s="9">
        <v>965</v>
      </c>
      <c r="C130" s="43">
        <v>922</v>
      </c>
      <c r="D130" s="42">
        <v>43</v>
      </c>
    </row>
    <row r="131" spans="1:4" ht="13" x14ac:dyDescent="0.3">
      <c r="A131" s="7">
        <v>24</v>
      </c>
      <c r="B131" s="9">
        <v>919</v>
      </c>
      <c r="C131" s="43">
        <v>882</v>
      </c>
      <c r="D131" s="42">
        <v>37</v>
      </c>
    </row>
    <row r="132" spans="1:4" ht="13" x14ac:dyDescent="0.3">
      <c r="A132" s="7">
        <v>25</v>
      </c>
      <c r="B132" s="9">
        <v>921</v>
      </c>
      <c r="C132" s="43">
        <v>871</v>
      </c>
      <c r="D132" s="42">
        <v>50</v>
      </c>
    </row>
    <row r="133" spans="1:4" ht="13" x14ac:dyDescent="0.3">
      <c r="A133" s="7">
        <v>26</v>
      </c>
      <c r="B133" s="9">
        <v>712</v>
      </c>
      <c r="C133" s="43">
        <v>665</v>
      </c>
      <c r="D133" s="42">
        <v>47</v>
      </c>
    </row>
    <row r="134" spans="1:4" ht="13" x14ac:dyDescent="0.3">
      <c r="A134" s="7">
        <v>27</v>
      </c>
      <c r="B134" s="11"/>
      <c r="C134" s="44"/>
      <c r="D134" s="45"/>
    </row>
    <row r="135" spans="1:4" ht="13" x14ac:dyDescent="0.3">
      <c r="A135" s="7">
        <v>28</v>
      </c>
      <c r="B135" s="11"/>
      <c r="C135" s="44"/>
      <c r="D135" s="45"/>
    </row>
    <row r="136" spans="1:4" ht="13" x14ac:dyDescent="0.3">
      <c r="A136" s="12">
        <v>29</v>
      </c>
      <c r="B136" s="9">
        <v>1088</v>
      </c>
      <c r="C136" s="43">
        <v>1041</v>
      </c>
      <c r="D136" s="42">
        <v>47</v>
      </c>
    </row>
    <row r="137" spans="1:4" ht="13" x14ac:dyDescent="0.3">
      <c r="A137" s="12">
        <v>30</v>
      </c>
      <c r="B137" s="9">
        <v>987</v>
      </c>
      <c r="C137" s="43">
        <v>946</v>
      </c>
      <c r="D137" s="42">
        <v>41</v>
      </c>
    </row>
    <row r="138" spans="1:4" ht="13.5" thickBot="1" x14ac:dyDescent="0.35">
      <c r="A138" s="78">
        <v>31</v>
      </c>
      <c r="B138" s="11"/>
      <c r="C138" s="44"/>
      <c r="D138" s="45"/>
    </row>
    <row r="139" spans="1:4" x14ac:dyDescent="0.25">
      <c r="A139" s="36"/>
      <c r="B139" s="17"/>
      <c r="C139" s="17"/>
      <c r="D139" s="47"/>
    </row>
    <row r="140" spans="1:4" ht="13" x14ac:dyDescent="0.3">
      <c r="A140" s="12" t="s">
        <v>3</v>
      </c>
      <c r="B140" s="51">
        <f>SUM(B109:B139)</f>
        <v>20191</v>
      </c>
      <c r="C140" s="51">
        <f t="shared" ref="C140:D140" si="3">SUM(C109:C139)</f>
        <v>19077</v>
      </c>
      <c r="D140" s="51">
        <f t="shared" si="3"/>
        <v>1114</v>
      </c>
    </row>
    <row r="141" spans="1:4" ht="13" thickBot="1" x14ac:dyDescent="0.3">
      <c r="A141" s="48"/>
      <c r="B141" s="49"/>
      <c r="C141" s="49"/>
      <c r="D141" s="49"/>
    </row>
    <row r="142" spans="1:4" ht="24" customHeight="1" thickBot="1" x14ac:dyDescent="0.35">
      <c r="A142" s="22" t="s">
        <v>7</v>
      </c>
      <c r="B142" s="23"/>
      <c r="C142" s="23"/>
      <c r="D142" s="39"/>
    </row>
    <row r="143" spans="1:4" ht="13" x14ac:dyDescent="0.3">
      <c r="A143" s="24">
        <v>1</v>
      </c>
      <c r="B143" s="25"/>
      <c r="C143" s="25"/>
      <c r="D143" s="45"/>
    </row>
    <row r="144" spans="1:4" ht="13" x14ac:dyDescent="0.3">
      <c r="A144" s="12">
        <v>2</v>
      </c>
      <c r="B144" s="27">
        <v>860</v>
      </c>
      <c r="C144" s="9">
        <v>809</v>
      </c>
      <c r="D144" s="42">
        <v>51</v>
      </c>
    </row>
    <row r="145" spans="1:4" ht="13" x14ac:dyDescent="0.3">
      <c r="A145" s="12">
        <v>3</v>
      </c>
      <c r="B145" s="27">
        <v>795</v>
      </c>
      <c r="C145" s="9">
        <v>747</v>
      </c>
      <c r="D145" s="42">
        <v>48</v>
      </c>
    </row>
    <row r="146" spans="1:4" ht="13" x14ac:dyDescent="0.3">
      <c r="A146" s="13">
        <v>4</v>
      </c>
      <c r="B146" s="25"/>
      <c r="C146" s="11"/>
      <c r="D146" s="45"/>
    </row>
    <row r="147" spans="1:4" ht="13" x14ac:dyDescent="0.3">
      <c r="A147" s="13">
        <v>5</v>
      </c>
      <c r="B147" s="25"/>
      <c r="C147" s="11"/>
      <c r="D147" s="45"/>
    </row>
    <row r="148" spans="1:4" ht="13" x14ac:dyDescent="0.3">
      <c r="A148" s="12">
        <v>6</v>
      </c>
      <c r="B148" s="27">
        <v>783</v>
      </c>
      <c r="C148" s="9">
        <v>749</v>
      </c>
      <c r="D148" s="42">
        <v>34</v>
      </c>
    </row>
    <row r="149" spans="1:4" ht="13" x14ac:dyDescent="0.3">
      <c r="A149" s="12">
        <v>7</v>
      </c>
      <c r="B149" s="27">
        <v>726</v>
      </c>
      <c r="C149" s="9">
        <v>692</v>
      </c>
      <c r="D149" s="42">
        <v>34</v>
      </c>
    </row>
    <row r="150" spans="1:4" ht="13" x14ac:dyDescent="0.3">
      <c r="A150" s="13">
        <v>8</v>
      </c>
      <c r="B150" s="25"/>
      <c r="C150" s="11"/>
      <c r="D150" s="45"/>
    </row>
    <row r="151" spans="1:4" ht="13" x14ac:dyDescent="0.3">
      <c r="A151" s="13">
        <v>9</v>
      </c>
      <c r="B151" s="25"/>
      <c r="C151" s="11"/>
      <c r="D151" s="45"/>
    </row>
    <row r="152" spans="1:4" ht="13" x14ac:dyDescent="0.3">
      <c r="A152" s="13">
        <v>10</v>
      </c>
      <c r="B152" s="25"/>
      <c r="C152" s="11"/>
      <c r="D152" s="45"/>
    </row>
    <row r="153" spans="1:4" ht="13" x14ac:dyDescent="0.3">
      <c r="A153" s="13">
        <v>11</v>
      </c>
      <c r="B153" s="25"/>
      <c r="C153" s="11"/>
      <c r="D153" s="45"/>
    </row>
    <row r="154" spans="1:4" ht="13" x14ac:dyDescent="0.3">
      <c r="A154" s="13">
        <v>12</v>
      </c>
      <c r="B154" s="25"/>
      <c r="C154" s="11"/>
      <c r="D154" s="45"/>
    </row>
    <row r="155" spans="1:4" ht="13" x14ac:dyDescent="0.3">
      <c r="A155" s="12">
        <v>13</v>
      </c>
      <c r="B155" s="27">
        <v>1081</v>
      </c>
      <c r="C155" s="9">
        <v>1012</v>
      </c>
      <c r="D155" s="42">
        <v>69</v>
      </c>
    </row>
    <row r="156" spans="1:4" ht="13" x14ac:dyDescent="0.3">
      <c r="A156" s="12">
        <v>14</v>
      </c>
      <c r="B156" s="27">
        <v>1047</v>
      </c>
      <c r="C156" s="9">
        <v>991</v>
      </c>
      <c r="D156" s="42">
        <v>56</v>
      </c>
    </row>
    <row r="157" spans="1:4" ht="13" x14ac:dyDescent="0.3">
      <c r="A157" s="12">
        <v>15</v>
      </c>
      <c r="B157" s="27">
        <v>1030</v>
      </c>
      <c r="C157" s="9">
        <v>997</v>
      </c>
      <c r="D157" s="42">
        <v>33</v>
      </c>
    </row>
    <row r="158" spans="1:4" ht="13" x14ac:dyDescent="0.3">
      <c r="A158" s="12">
        <v>16</v>
      </c>
      <c r="B158" s="27">
        <v>1104</v>
      </c>
      <c r="C158" s="9">
        <v>1052</v>
      </c>
      <c r="D158" s="42">
        <v>52</v>
      </c>
    </row>
    <row r="159" spans="1:4" ht="13" x14ac:dyDescent="0.3">
      <c r="A159" s="12">
        <v>17</v>
      </c>
      <c r="B159" s="27">
        <v>854</v>
      </c>
      <c r="C159" s="9">
        <v>795</v>
      </c>
      <c r="D159" s="42">
        <v>59</v>
      </c>
    </row>
    <row r="160" spans="1:4" ht="13" x14ac:dyDescent="0.3">
      <c r="A160" s="13">
        <v>18</v>
      </c>
      <c r="B160" s="25"/>
      <c r="C160" s="11"/>
      <c r="D160" s="45"/>
    </row>
    <row r="161" spans="1:4" ht="13" x14ac:dyDescent="0.3">
      <c r="A161" s="13">
        <v>19</v>
      </c>
      <c r="B161" s="25"/>
      <c r="C161" s="11"/>
      <c r="D161" s="45"/>
    </row>
    <row r="162" spans="1:4" ht="13" x14ac:dyDescent="0.3">
      <c r="A162" s="13">
        <v>20</v>
      </c>
      <c r="B162" s="25"/>
      <c r="C162" s="11"/>
      <c r="D162" s="45"/>
    </row>
    <row r="163" spans="1:4" ht="13" x14ac:dyDescent="0.3">
      <c r="A163" s="12">
        <v>21</v>
      </c>
      <c r="B163" s="27">
        <v>1167</v>
      </c>
      <c r="C163" s="9">
        <v>1091</v>
      </c>
      <c r="D163" s="42">
        <v>76</v>
      </c>
    </row>
    <row r="164" spans="1:4" ht="13" x14ac:dyDescent="0.3">
      <c r="A164" s="12">
        <v>22</v>
      </c>
      <c r="B164" s="27">
        <v>1020</v>
      </c>
      <c r="C164" s="9">
        <v>977</v>
      </c>
      <c r="D164" s="42">
        <v>43</v>
      </c>
    </row>
    <row r="165" spans="1:4" ht="13" x14ac:dyDescent="0.3">
      <c r="A165" s="12">
        <v>23</v>
      </c>
      <c r="B165" s="27">
        <v>1110</v>
      </c>
      <c r="C165" s="9">
        <v>1048</v>
      </c>
      <c r="D165" s="42">
        <v>62</v>
      </c>
    </row>
    <row r="166" spans="1:4" ht="13" x14ac:dyDescent="0.3">
      <c r="A166" s="12">
        <v>24</v>
      </c>
      <c r="B166" s="27">
        <v>887</v>
      </c>
      <c r="C166" s="9">
        <v>840</v>
      </c>
      <c r="D166" s="42">
        <v>47</v>
      </c>
    </row>
    <row r="167" spans="1:4" ht="13" x14ac:dyDescent="0.3">
      <c r="A167" s="13">
        <v>25</v>
      </c>
      <c r="B167" s="25"/>
      <c r="C167" s="11"/>
      <c r="D167" s="45"/>
    </row>
    <row r="168" spans="1:4" ht="13" x14ac:dyDescent="0.3">
      <c r="A168" s="13">
        <v>26</v>
      </c>
      <c r="B168" s="25"/>
      <c r="C168" s="11"/>
      <c r="D168" s="45"/>
    </row>
    <row r="169" spans="1:4" ht="13" x14ac:dyDescent="0.3">
      <c r="A169" s="12">
        <v>27</v>
      </c>
      <c r="B169" s="27">
        <v>1191</v>
      </c>
      <c r="C169" s="9">
        <v>1129</v>
      </c>
      <c r="D169" s="42">
        <v>62</v>
      </c>
    </row>
    <row r="170" spans="1:4" ht="13" x14ac:dyDescent="0.3">
      <c r="A170" s="12">
        <v>28</v>
      </c>
      <c r="B170" s="27">
        <v>1167</v>
      </c>
      <c r="C170" s="9">
        <v>1098</v>
      </c>
      <c r="D170" s="42">
        <v>69</v>
      </c>
    </row>
    <row r="171" spans="1:4" ht="13" x14ac:dyDescent="0.3">
      <c r="A171" s="12">
        <v>29</v>
      </c>
      <c r="B171" s="27">
        <v>1044</v>
      </c>
      <c r="C171" s="9">
        <v>997</v>
      </c>
      <c r="D171" s="42">
        <v>47</v>
      </c>
    </row>
    <row r="172" spans="1:4" ht="13" x14ac:dyDescent="0.3">
      <c r="A172" s="12">
        <v>30</v>
      </c>
      <c r="B172" s="27">
        <v>1064</v>
      </c>
      <c r="C172" s="9">
        <v>1021</v>
      </c>
      <c r="D172" s="42">
        <v>43</v>
      </c>
    </row>
    <row r="173" spans="1:4" ht="13.5" thickBot="1" x14ac:dyDescent="0.35">
      <c r="A173" s="15">
        <v>31</v>
      </c>
      <c r="B173" s="27">
        <v>876</v>
      </c>
      <c r="C173" s="9">
        <v>841</v>
      </c>
      <c r="D173" s="42">
        <v>35</v>
      </c>
    </row>
    <row r="174" spans="1:4" x14ac:dyDescent="0.25">
      <c r="A174" s="36"/>
      <c r="B174" s="17"/>
      <c r="C174" s="17"/>
      <c r="D174" s="17"/>
    </row>
    <row r="175" spans="1:4" ht="13" x14ac:dyDescent="0.3">
      <c r="A175" s="12" t="s">
        <v>3</v>
      </c>
      <c r="B175" s="51">
        <f>SUM(B143:B174)</f>
        <v>17806</v>
      </c>
      <c r="C175" s="51">
        <f t="shared" ref="C175:D175" si="4">SUM(C143:C174)</f>
        <v>16886</v>
      </c>
      <c r="D175" s="51">
        <f t="shared" si="4"/>
        <v>920</v>
      </c>
    </row>
    <row r="176" spans="1:4" ht="13" thickBot="1" x14ac:dyDescent="0.3">
      <c r="A176" s="48"/>
      <c r="B176" s="49"/>
      <c r="C176" s="49"/>
      <c r="D176" s="52"/>
    </row>
    <row r="177" spans="1:4" ht="24" customHeight="1" thickBot="1" x14ac:dyDescent="0.35">
      <c r="A177" s="22" t="s">
        <v>8</v>
      </c>
      <c r="B177" s="23"/>
      <c r="C177" s="23"/>
      <c r="D177" s="23"/>
    </row>
    <row r="178" spans="1:4" ht="13" x14ac:dyDescent="0.3">
      <c r="A178" s="24">
        <v>1</v>
      </c>
      <c r="B178" s="26">
        <v>0</v>
      </c>
      <c r="C178" s="26">
        <v>0</v>
      </c>
      <c r="D178" s="53">
        <v>0</v>
      </c>
    </row>
    <row r="179" spans="1:4" ht="13" x14ac:dyDescent="0.3">
      <c r="A179" s="13">
        <v>2</v>
      </c>
      <c r="B179" s="11">
        <v>0</v>
      </c>
      <c r="C179" s="79">
        <v>0</v>
      </c>
      <c r="D179" s="55">
        <v>0</v>
      </c>
    </row>
    <row r="180" spans="1:4" ht="13" x14ac:dyDescent="0.3">
      <c r="A180" s="12">
        <v>3</v>
      </c>
      <c r="B180" s="9">
        <v>1155</v>
      </c>
      <c r="C180" s="9">
        <v>1084</v>
      </c>
      <c r="D180" s="54">
        <v>71</v>
      </c>
    </row>
    <row r="181" spans="1:4" ht="13" x14ac:dyDescent="0.3">
      <c r="A181" s="12">
        <v>4</v>
      </c>
      <c r="B181" s="9">
        <v>1120</v>
      </c>
      <c r="C181" s="9">
        <v>1050</v>
      </c>
      <c r="D181" s="54">
        <v>70</v>
      </c>
    </row>
    <row r="182" spans="1:4" ht="13" x14ac:dyDescent="0.3">
      <c r="A182" s="12">
        <v>5</v>
      </c>
      <c r="B182" s="9">
        <v>1048</v>
      </c>
      <c r="C182" s="9">
        <v>991</v>
      </c>
      <c r="D182" s="54">
        <v>57</v>
      </c>
    </row>
    <row r="183" spans="1:4" ht="13" x14ac:dyDescent="0.3">
      <c r="A183" s="12">
        <v>6</v>
      </c>
      <c r="B183" s="9">
        <v>1136</v>
      </c>
      <c r="C183" s="9">
        <v>1054</v>
      </c>
      <c r="D183" s="54">
        <v>82</v>
      </c>
    </row>
    <row r="184" spans="1:4" ht="13" x14ac:dyDescent="0.3">
      <c r="A184" s="12">
        <v>7</v>
      </c>
      <c r="B184" s="9">
        <v>934</v>
      </c>
      <c r="C184" s="9">
        <v>874</v>
      </c>
      <c r="D184" s="54">
        <v>60</v>
      </c>
    </row>
    <row r="185" spans="1:4" ht="13" x14ac:dyDescent="0.3">
      <c r="A185" s="13">
        <v>8</v>
      </c>
      <c r="B185" s="11"/>
      <c r="C185" s="11"/>
      <c r="D185" s="55"/>
    </row>
    <row r="186" spans="1:4" ht="13" x14ac:dyDescent="0.3">
      <c r="A186" s="13">
        <v>9</v>
      </c>
      <c r="B186" s="11"/>
      <c r="C186" s="11"/>
      <c r="D186" s="55"/>
    </row>
    <row r="187" spans="1:4" ht="13" x14ac:dyDescent="0.3">
      <c r="A187" s="12">
        <v>10</v>
      </c>
      <c r="B187" s="9">
        <v>1141</v>
      </c>
      <c r="C187" s="9">
        <v>1081</v>
      </c>
      <c r="D187" s="54">
        <v>60</v>
      </c>
    </row>
    <row r="188" spans="1:4" ht="13" x14ac:dyDescent="0.3">
      <c r="A188" s="12">
        <v>11</v>
      </c>
      <c r="B188" s="9">
        <v>1133</v>
      </c>
      <c r="C188" s="9">
        <v>1062</v>
      </c>
      <c r="D188" s="54">
        <v>71</v>
      </c>
    </row>
    <row r="189" spans="1:4" ht="13" x14ac:dyDescent="0.3">
      <c r="A189" s="12">
        <v>12</v>
      </c>
      <c r="B189" s="9">
        <v>1129</v>
      </c>
      <c r="C189" s="9">
        <v>1073</v>
      </c>
      <c r="D189" s="54">
        <v>56</v>
      </c>
    </row>
    <row r="190" spans="1:4" ht="13" x14ac:dyDescent="0.3">
      <c r="A190" s="12">
        <v>13</v>
      </c>
      <c r="B190" s="9">
        <v>1088</v>
      </c>
      <c r="C190" s="9">
        <v>1029</v>
      </c>
      <c r="D190" s="54">
        <v>59</v>
      </c>
    </row>
    <row r="191" spans="1:4" ht="13" x14ac:dyDescent="0.3">
      <c r="A191" s="12">
        <v>14</v>
      </c>
      <c r="B191" s="9">
        <v>916</v>
      </c>
      <c r="C191" s="9">
        <v>875</v>
      </c>
      <c r="D191" s="54">
        <v>41</v>
      </c>
    </row>
    <row r="192" spans="1:4" ht="13" x14ac:dyDescent="0.3">
      <c r="A192" s="13">
        <v>15</v>
      </c>
      <c r="B192" s="11"/>
      <c r="C192" s="11"/>
      <c r="D192" s="55"/>
    </row>
    <row r="193" spans="1:4" ht="13" x14ac:dyDescent="0.3">
      <c r="A193" s="13">
        <v>16</v>
      </c>
      <c r="B193" s="11"/>
      <c r="C193" s="11"/>
      <c r="D193" s="55"/>
    </row>
    <row r="194" spans="1:4" ht="13" x14ac:dyDescent="0.3">
      <c r="A194" s="12">
        <v>17</v>
      </c>
      <c r="B194" s="9">
        <v>1164</v>
      </c>
      <c r="C194" s="9">
        <v>1089</v>
      </c>
      <c r="D194" s="54">
        <v>75</v>
      </c>
    </row>
    <row r="195" spans="1:4" ht="13" x14ac:dyDescent="0.3">
      <c r="A195" s="12">
        <v>18</v>
      </c>
      <c r="B195" s="9">
        <v>1148</v>
      </c>
      <c r="C195" s="9">
        <v>1071</v>
      </c>
      <c r="D195" s="54">
        <v>77</v>
      </c>
    </row>
    <row r="196" spans="1:4" ht="13" x14ac:dyDescent="0.3">
      <c r="A196" s="12">
        <v>19</v>
      </c>
      <c r="B196" s="9">
        <v>1123</v>
      </c>
      <c r="C196" s="9">
        <v>1057</v>
      </c>
      <c r="D196" s="54">
        <v>66</v>
      </c>
    </row>
    <row r="197" spans="1:4" ht="13" x14ac:dyDescent="0.3">
      <c r="A197" s="12">
        <v>20</v>
      </c>
      <c r="B197" s="9">
        <v>1031</v>
      </c>
      <c r="C197" s="9">
        <v>952</v>
      </c>
      <c r="D197" s="54">
        <v>79</v>
      </c>
    </row>
    <row r="198" spans="1:4" ht="13" x14ac:dyDescent="0.3">
      <c r="A198" s="12">
        <v>21</v>
      </c>
      <c r="B198" s="9">
        <v>925</v>
      </c>
      <c r="C198" s="9">
        <v>876</v>
      </c>
      <c r="D198" s="54">
        <v>49</v>
      </c>
    </row>
    <row r="199" spans="1:4" ht="13" x14ac:dyDescent="0.3">
      <c r="A199" s="13">
        <v>22</v>
      </c>
      <c r="B199" s="11"/>
      <c r="C199" s="11"/>
      <c r="D199" s="55"/>
    </row>
    <row r="200" spans="1:4" ht="13" x14ac:dyDescent="0.3">
      <c r="A200" s="13">
        <v>23</v>
      </c>
      <c r="B200" s="11"/>
      <c r="C200" s="11"/>
      <c r="D200" s="55"/>
    </row>
    <row r="201" spans="1:4" ht="13" x14ac:dyDescent="0.3">
      <c r="A201" s="12">
        <v>24</v>
      </c>
      <c r="B201" s="9">
        <v>1223</v>
      </c>
      <c r="C201" s="9">
        <v>1147</v>
      </c>
      <c r="D201" s="54">
        <v>76</v>
      </c>
    </row>
    <row r="202" spans="1:4" ht="13" x14ac:dyDescent="0.3">
      <c r="A202" s="12">
        <v>25</v>
      </c>
      <c r="B202" s="9">
        <v>1161</v>
      </c>
      <c r="C202" s="9">
        <v>1087</v>
      </c>
      <c r="D202" s="54">
        <v>74</v>
      </c>
    </row>
    <row r="203" spans="1:4" ht="13" x14ac:dyDescent="0.3">
      <c r="A203" s="12">
        <v>26</v>
      </c>
      <c r="B203" s="9">
        <v>1099</v>
      </c>
      <c r="C203" s="9">
        <v>1030</v>
      </c>
      <c r="D203" s="54">
        <v>69</v>
      </c>
    </row>
    <row r="204" spans="1:4" ht="13" x14ac:dyDescent="0.3">
      <c r="A204" s="12">
        <v>27</v>
      </c>
      <c r="B204" s="9">
        <v>862</v>
      </c>
      <c r="C204" s="9">
        <v>798</v>
      </c>
      <c r="D204" s="54">
        <v>64</v>
      </c>
    </row>
    <row r="205" spans="1:4" ht="13" x14ac:dyDescent="0.3">
      <c r="A205" s="12">
        <v>28</v>
      </c>
      <c r="B205" s="9">
        <v>988</v>
      </c>
      <c r="C205" s="9">
        <v>940</v>
      </c>
      <c r="D205" s="54">
        <v>48</v>
      </c>
    </row>
    <row r="206" spans="1:4" ht="13" x14ac:dyDescent="0.3">
      <c r="A206" s="13">
        <v>29</v>
      </c>
      <c r="B206" s="11"/>
      <c r="C206" s="25"/>
      <c r="D206" s="55"/>
    </row>
    <row r="207" spans="1:4" ht="13" x14ac:dyDescent="0.3">
      <c r="A207" s="13">
        <v>30</v>
      </c>
      <c r="B207" s="11"/>
      <c r="C207" s="11"/>
      <c r="D207" s="55"/>
    </row>
    <row r="208" spans="1:4" ht="13.5" thickBot="1" x14ac:dyDescent="0.35">
      <c r="A208" s="28">
        <v>31</v>
      </c>
      <c r="B208" s="56"/>
      <c r="C208" s="56"/>
      <c r="D208" s="57"/>
    </row>
    <row r="209" spans="1:4" x14ac:dyDescent="0.25">
      <c r="A209" s="36"/>
      <c r="B209" s="17"/>
      <c r="C209" s="17"/>
      <c r="D209" s="18"/>
    </row>
    <row r="210" spans="1:4" ht="13" x14ac:dyDescent="0.3">
      <c r="A210" s="12" t="s">
        <v>3</v>
      </c>
      <c r="B210" s="51">
        <f>SUM(B178:B209)</f>
        <v>21524</v>
      </c>
      <c r="C210" s="51">
        <f t="shared" ref="C210:D210" si="5">SUM(C178:C209)</f>
        <v>20220</v>
      </c>
      <c r="D210" s="51">
        <f t="shared" si="5"/>
        <v>1304</v>
      </c>
    </row>
    <row r="211" spans="1:4" ht="13" thickBot="1" x14ac:dyDescent="0.3">
      <c r="A211" s="48"/>
      <c r="B211" s="49"/>
      <c r="C211" s="49"/>
      <c r="D211" s="52"/>
    </row>
    <row r="212" spans="1:4" ht="24" customHeight="1" thickBot="1" x14ac:dyDescent="0.35">
      <c r="A212" s="22" t="s">
        <v>9</v>
      </c>
      <c r="B212" s="23"/>
      <c r="C212" s="23"/>
      <c r="D212" s="23"/>
    </row>
    <row r="213" spans="1:4" ht="13" x14ac:dyDescent="0.3">
      <c r="A213" s="16">
        <v>1</v>
      </c>
      <c r="B213" s="27">
        <v>1076</v>
      </c>
      <c r="C213" s="27">
        <v>1024</v>
      </c>
      <c r="D213" s="27">
        <v>52</v>
      </c>
    </row>
    <row r="214" spans="1:4" ht="13" x14ac:dyDescent="0.3">
      <c r="A214" s="12">
        <v>2</v>
      </c>
      <c r="B214" s="27">
        <v>1094</v>
      </c>
      <c r="C214" s="27">
        <v>1047</v>
      </c>
      <c r="D214" s="27">
        <v>47</v>
      </c>
    </row>
    <row r="215" spans="1:4" ht="13" x14ac:dyDescent="0.3">
      <c r="A215" s="12">
        <v>3</v>
      </c>
      <c r="B215" s="27">
        <v>1008</v>
      </c>
      <c r="C215" s="27">
        <v>953</v>
      </c>
      <c r="D215" s="27">
        <v>55</v>
      </c>
    </row>
    <row r="216" spans="1:4" ht="13" x14ac:dyDescent="0.3">
      <c r="A216" s="12">
        <v>4</v>
      </c>
      <c r="B216" s="27">
        <v>960</v>
      </c>
      <c r="C216" s="27">
        <v>907</v>
      </c>
      <c r="D216" s="27">
        <v>53</v>
      </c>
    </row>
    <row r="217" spans="1:4" ht="13" x14ac:dyDescent="0.3">
      <c r="A217" s="12">
        <v>5</v>
      </c>
      <c r="B217" s="27">
        <v>860</v>
      </c>
      <c r="C217" s="27">
        <v>807</v>
      </c>
      <c r="D217" s="27">
        <v>53</v>
      </c>
    </row>
    <row r="218" spans="1:4" ht="13" x14ac:dyDescent="0.3">
      <c r="A218" s="13">
        <v>6</v>
      </c>
      <c r="B218" s="25">
        <v>0</v>
      </c>
      <c r="C218" s="25">
        <v>0</v>
      </c>
      <c r="D218" s="25">
        <v>0</v>
      </c>
    </row>
    <row r="219" spans="1:4" ht="13" x14ac:dyDescent="0.3">
      <c r="A219" s="13">
        <v>7</v>
      </c>
      <c r="B219" s="25">
        <v>0</v>
      </c>
      <c r="C219" s="25">
        <v>0</v>
      </c>
      <c r="D219" s="25">
        <v>0</v>
      </c>
    </row>
    <row r="220" spans="1:4" ht="13" x14ac:dyDescent="0.3">
      <c r="A220" s="7">
        <v>8</v>
      </c>
      <c r="B220" s="27">
        <v>1036</v>
      </c>
      <c r="C220" s="27">
        <v>980</v>
      </c>
      <c r="D220" s="27">
        <v>56</v>
      </c>
    </row>
    <row r="221" spans="1:4" ht="13" x14ac:dyDescent="0.3">
      <c r="A221" s="7">
        <v>9</v>
      </c>
      <c r="B221" s="27">
        <v>1012</v>
      </c>
      <c r="C221" s="27">
        <v>944</v>
      </c>
      <c r="D221" s="27">
        <v>68</v>
      </c>
    </row>
    <row r="222" spans="1:4" ht="13" x14ac:dyDescent="0.3">
      <c r="A222" s="7">
        <v>10</v>
      </c>
      <c r="B222" s="27">
        <v>950</v>
      </c>
      <c r="C222" s="27">
        <v>910</v>
      </c>
      <c r="D222" s="27">
        <v>40</v>
      </c>
    </row>
    <row r="223" spans="1:4" ht="13" x14ac:dyDescent="0.3">
      <c r="A223" s="7">
        <v>11</v>
      </c>
      <c r="B223" s="27">
        <v>1014</v>
      </c>
      <c r="C223" s="27">
        <v>945</v>
      </c>
      <c r="D223" s="27">
        <v>69</v>
      </c>
    </row>
    <row r="224" spans="1:4" ht="13" x14ac:dyDescent="0.3">
      <c r="A224" s="7">
        <v>12</v>
      </c>
      <c r="B224" s="27">
        <v>788</v>
      </c>
      <c r="C224" s="27">
        <v>747</v>
      </c>
      <c r="D224" s="27">
        <v>41</v>
      </c>
    </row>
    <row r="225" spans="1:4" ht="13" x14ac:dyDescent="0.3">
      <c r="A225" s="7">
        <v>13</v>
      </c>
      <c r="B225" s="25">
        <v>0</v>
      </c>
      <c r="C225" s="25">
        <v>0</v>
      </c>
      <c r="D225" s="25">
        <v>0</v>
      </c>
    </row>
    <row r="226" spans="1:4" ht="13" x14ac:dyDescent="0.3">
      <c r="A226" s="7">
        <v>14</v>
      </c>
      <c r="B226" s="25">
        <v>0</v>
      </c>
      <c r="C226" s="25">
        <v>0</v>
      </c>
      <c r="D226" s="25">
        <v>0</v>
      </c>
    </row>
    <row r="227" spans="1:4" ht="13" x14ac:dyDescent="0.3">
      <c r="A227" s="7">
        <v>15</v>
      </c>
      <c r="B227" s="27">
        <v>960</v>
      </c>
      <c r="C227" s="27">
        <v>910</v>
      </c>
      <c r="D227" s="27">
        <v>50</v>
      </c>
    </row>
    <row r="228" spans="1:4" ht="13" x14ac:dyDescent="0.3">
      <c r="A228" s="7">
        <v>16</v>
      </c>
      <c r="B228" s="27">
        <v>1059</v>
      </c>
      <c r="C228" s="27">
        <v>1000</v>
      </c>
      <c r="D228" s="27">
        <v>59</v>
      </c>
    </row>
    <row r="229" spans="1:4" ht="13" x14ac:dyDescent="0.3">
      <c r="A229" s="7">
        <v>17</v>
      </c>
      <c r="B229" s="27">
        <v>943</v>
      </c>
      <c r="C229" s="27">
        <v>892</v>
      </c>
      <c r="D229" s="27">
        <v>51</v>
      </c>
    </row>
    <row r="230" spans="1:4" ht="13" x14ac:dyDescent="0.3">
      <c r="A230" s="7">
        <v>18</v>
      </c>
      <c r="B230" s="27">
        <v>992</v>
      </c>
      <c r="C230" s="27">
        <v>937</v>
      </c>
      <c r="D230" s="27">
        <v>55</v>
      </c>
    </row>
    <row r="231" spans="1:4" ht="13" x14ac:dyDescent="0.3">
      <c r="A231" s="7">
        <v>19</v>
      </c>
      <c r="B231" s="27">
        <v>793</v>
      </c>
      <c r="C231" s="27">
        <v>755</v>
      </c>
      <c r="D231" s="27">
        <v>38</v>
      </c>
    </row>
    <row r="232" spans="1:4" ht="13" x14ac:dyDescent="0.3">
      <c r="A232" s="7">
        <v>20</v>
      </c>
      <c r="B232" s="25">
        <v>0</v>
      </c>
      <c r="C232" s="25">
        <v>0</v>
      </c>
      <c r="D232" s="25">
        <v>0</v>
      </c>
    </row>
    <row r="233" spans="1:4" ht="13" x14ac:dyDescent="0.3">
      <c r="A233" s="7">
        <v>21</v>
      </c>
      <c r="B233" s="25">
        <v>0</v>
      </c>
      <c r="C233" s="25">
        <v>0</v>
      </c>
      <c r="D233" s="25">
        <v>0</v>
      </c>
    </row>
    <row r="234" spans="1:4" ht="13" x14ac:dyDescent="0.3">
      <c r="A234" s="7">
        <v>22</v>
      </c>
      <c r="B234" s="27">
        <v>904</v>
      </c>
      <c r="C234" s="27">
        <v>857</v>
      </c>
      <c r="D234" s="27">
        <v>47</v>
      </c>
    </row>
    <row r="235" spans="1:4" ht="13" x14ac:dyDescent="0.3">
      <c r="A235" s="7">
        <v>23</v>
      </c>
      <c r="B235" s="27">
        <v>933</v>
      </c>
      <c r="C235" s="27">
        <v>872</v>
      </c>
      <c r="D235" s="27">
        <v>61</v>
      </c>
    </row>
    <row r="236" spans="1:4" ht="13" x14ac:dyDescent="0.3">
      <c r="A236" s="7">
        <v>24</v>
      </c>
      <c r="B236" s="27">
        <v>834</v>
      </c>
      <c r="C236" s="27">
        <v>786</v>
      </c>
      <c r="D236" s="27">
        <v>48</v>
      </c>
    </row>
    <row r="237" spans="1:4" ht="13" x14ac:dyDescent="0.3">
      <c r="A237" s="7">
        <v>25</v>
      </c>
      <c r="B237" s="27">
        <v>947</v>
      </c>
      <c r="C237" s="27">
        <v>892</v>
      </c>
      <c r="D237" s="27">
        <v>55</v>
      </c>
    </row>
    <row r="238" spans="1:4" ht="13" x14ac:dyDescent="0.3">
      <c r="A238" s="7">
        <v>26</v>
      </c>
      <c r="B238" s="27">
        <v>749</v>
      </c>
      <c r="C238" s="27">
        <v>698</v>
      </c>
      <c r="D238" s="27">
        <v>51</v>
      </c>
    </row>
    <row r="239" spans="1:4" ht="13" x14ac:dyDescent="0.3">
      <c r="A239" s="7">
        <v>27</v>
      </c>
      <c r="B239" s="25">
        <v>0</v>
      </c>
      <c r="C239" s="25">
        <v>0</v>
      </c>
      <c r="D239" s="25">
        <v>0</v>
      </c>
    </row>
    <row r="240" spans="1:4" ht="13" x14ac:dyDescent="0.3">
      <c r="A240" s="7">
        <v>28</v>
      </c>
      <c r="B240" s="25">
        <v>0</v>
      </c>
      <c r="C240" s="25">
        <v>0</v>
      </c>
      <c r="D240" s="25">
        <v>0</v>
      </c>
    </row>
    <row r="241" spans="1:4" ht="13" x14ac:dyDescent="0.3">
      <c r="A241" s="7">
        <v>29</v>
      </c>
      <c r="B241" s="27">
        <v>805</v>
      </c>
      <c r="C241" s="27">
        <v>767</v>
      </c>
      <c r="D241" s="27">
        <v>38</v>
      </c>
    </row>
    <row r="242" spans="1:4" ht="13" x14ac:dyDescent="0.3">
      <c r="A242" s="7">
        <v>30</v>
      </c>
      <c r="B242" s="27">
        <v>848</v>
      </c>
      <c r="C242" s="27">
        <v>811</v>
      </c>
      <c r="D242" s="27">
        <v>37</v>
      </c>
    </row>
    <row r="243" spans="1:4" ht="13.5" thickBot="1" x14ac:dyDescent="0.35">
      <c r="A243" s="50">
        <v>31</v>
      </c>
      <c r="B243" s="27">
        <v>771</v>
      </c>
      <c r="C243" s="27">
        <v>727</v>
      </c>
      <c r="D243" s="27">
        <v>44</v>
      </c>
    </row>
    <row r="244" spans="1:4" x14ac:dyDescent="0.25">
      <c r="A244" s="36"/>
      <c r="B244" s="17"/>
      <c r="C244" s="17"/>
      <c r="D244" s="17"/>
    </row>
    <row r="245" spans="1:4" ht="13" x14ac:dyDescent="0.3">
      <c r="A245" s="12" t="s">
        <v>3</v>
      </c>
      <c r="B245" s="51">
        <f>SUM(B213:B244)</f>
        <v>21336</v>
      </c>
      <c r="C245" s="51">
        <f t="shared" ref="C245:D245" si="6">SUM(C213:C244)</f>
        <v>20168</v>
      </c>
      <c r="D245" s="51">
        <f t="shared" si="6"/>
        <v>1168</v>
      </c>
    </row>
    <row r="246" spans="1:4" ht="13" thickBot="1" x14ac:dyDescent="0.3">
      <c r="A246" s="48"/>
      <c r="B246" s="20"/>
      <c r="C246" s="20"/>
      <c r="D246" s="21"/>
    </row>
    <row r="247" spans="1:4" ht="24.75" customHeight="1" thickBot="1" x14ac:dyDescent="0.35">
      <c r="A247" s="22" t="s">
        <v>10</v>
      </c>
      <c r="B247" s="58"/>
      <c r="C247" s="58"/>
      <c r="D247" s="58"/>
    </row>
    <row r="248" spans="1:4" ht="13" x14ac:dyDescent="0.3">
      <c r="A248" s="4">
        <v>1</v>
      </c>
      <c r="B248" s="40">
        <v>775</v>
      </c>
      <c r="C248" s="40">
        <v>736</v>
      </c>
      <c r="D248" s="17">
        <v>39</v>
      </c>
    </row>
    <row r="249" spans="1:4" ht="13" x14ac:dyDescent="0.3">
      <c r="A249" s="7">
        <v>2</v>
      </c>
      <c r="B249" s="9">
        <v>696</v>
      </c>
      <c r="C249" s="9">
        <v>670</v>
      </c>
      <c r="D249" s="33">
        <v>26</v>
      </c>
    </row>
    <row r="250" spans="1:4" ht="13" x14ac:dyDescent="0.3">
      <c r="A250" s="7">
        <v>3</v>
      </c>
      <c r="B250" s="11">
        <v>0</v>
      </c>
      <c r="C250" s="11">
        <v>0</v>
      </c>
      <c r="D250" s="11">
        <v>0</v>
      </c>
    </row>
    <row r="251" spans="1:4" ht="13" x14ac:dyDescent="0.3">
      <c r="A251" s="7">
        <v>4</v>
      </c>
      <c r="B251" s="11">
        <v>0</v>
      </c>
      <c r="C251" s="11">
        <v>0</v>
      </c>
      <c r="D251" s="11">
        <v>0</v>
      </c>
    </row>
    <row r="252" spans="1:4" ht="13" x14ac:dyDescent="0.3">
      <c r="A252" s="7">
        <v>5</v>
      </c>
      <c r="B252" s="9">
        <v>648</v>
      </c>
      <c r="C252" s="9">
        <v>648</v>
      </c>
      <c r="D252" s="9">
        <v>0</v>
      </c>
    </row>
    <row r="253" spans="1:4" ht="13" x14ac:dyDescent="0.3">
      <c r="A253" s="7">
        <v>6</v>
      </c>
      <c r="B253" s="9">
        <v>703</v>
      </c>
      <c r="C253" s="9">
        <v>703</v>
      </c>
      <c r="D253" s="9">
        <v>0</v>
      </c>
    </row>
    <row r="254" spans="1:4" ht="13" x14ac:dyDescent="0.3">
      <c r="A254" s="7">
        <v>7</v>
      </c>
      <c r="B254" s="9">
        <v>556</v>
      </c>
      <c r="C254" s="9">
        <v>556</v>
      </c>
      <c r="D254" s="9">
        <v>0</v>
      </c>
    </row>
    <row r="255" spans="1:4" ht="13" x14ac:dyDescent="0.3">
      <c r="A255" s="7">
        <v>8</v>
      </c>
      <c r="B255" s="9">
        <v>616</v>
      </c>
      <c r="C255" s="9">
        <v>616</v>
      </c>
      <c r="D255" s="9">
        <v>0</v>
      </c>
    </row>
    <row r="256" spans="1:4" ht="13" x14ac:dyDescent="0.3">
      <c r="A256" s="7">
        <v>9</v>
      </c>
      <c r="B256" s="9">
        <v>476</v>
      </c>
      <c r="C256" s="9">
        <v>476</v>
      </c>
      <c r="D256" s="9">
        <v>0</v>
      </c>
    </row>
    <row r="257" spans="1:4" ht="13" x14ac:dyDescent="0.3">
      <c r="A257" s="7">
        <v>10</v>
      </c>
      <c r="B257" s="11">
        <v>0</v>
      </c>
      <c r="C257" s="11">
        <v>0</v>
      </c>
      <c r="D257" s="11">
        <v>0</v>
      </c>
    </row>
    <row r="258" spans="1:4" ht="13" x14ac:dyDescent="0.3">
      <c r="A258" s="7">
        <v>11</v>
      </c>
      <c r="B258" s="11">
        <v>0</v>
      </c>
      <c r="C258" s="11">
        <v>0</v>
      </c>
      <c r="D258" s="11">
        <v>0</v>
      </c>
    </row>
    <row r="259" spans="1:4" ht="13" x14ac:dyDescent="0.3">
      <c r="A259" s="7">
        <v>12</v>
      </c>
      <c r="B259" s="9">
        <v>505</v>
      </c>
      <c r="C259" s="9">
        <v>505</v>
      </c>
      <c r="D259" s="9">
        <v>0</v>
      </c>
    </row>
    <row r="260" spans="1:4" ht="13" x14ac:dyDescent="0.3">
      <c r="A260" s="7">
        <v>13</v>
      </c>
      <c r="B260" s="9">
        <v>568</v>
      </c>
      <c r="C260" s="9">
        <v>568</v>
      </c>
      <c r="D260" s="9">
        <v>0</v>
      </c>
    </row>
    <row r="261" spans="1:4" ht="13" x14ac:dyDescent="0.3">
      <c r="A261" s="7">
        <v>14</v>
      </c>
      <c r="B261" s="9">
        <v>429</v>
      </c>
      <c r="C261" s="9">
        <v>429</v>
      </c>
      <c r="D261" s="9">
        <v>0</v>
      </c>
    </row>
    <row r="262" spans="1:4" ht="13" x14ac:dyDescent="0.3">
      <c r="A262" s="7">
        <v>15</v>
      </c>
      <c r="B262" s="11">
        <v>0</v>
      </c>
      <c r="C262" s="11">
        <v>0</v>
      </c>
      <c r="D262" s="11">
        <v>0</v>
      </c>
    </row>
    <row r="263" spans="1:4" ht="13" x14ac:dyDescent="0.3">
      <c r="A263" s="7">
        <v>16</v>
      </c>
      <c r="B263" s="11">
        <v>0</v>
      </c>
      <c r="C263" s="11">
        <v>0</v>
      </c>
      <c r="D263" s="11">
        <v>0</v>
      </c>
    </row>
    <row r="264" spans="1:4" ht="13" x14ac:dyDescent="0.3">
      <c r="A264" s="7">
        <v>17</v>
      </c>
      <c r="B264" s="11">
        <v>0</v>
      </c>
      <c r="C264" s="11">
        <v>0</v>
      </c>
      <c r="D264" s="11">
        <v>0</v>
      </c>
    </row>
    <row r="265" spans="1:4" ht="13" x14ac:dyDescent="0.3">
      <c r="A265" s="7">
        <v>18</v>
      </c>
      <c r="B265" s="11">
        <v>0</v>
      </c>
      <c r="C265" s="11">
        <v>0</v>
      </c>
      <c r="D265" s="11">
        <v>0</v>
      </c>
    </row>
    <row r="266" spans="1:4" ht="13" x14ac:dyDescent="0.3">
      <c r="A266" s="7">
        <v>19</v>
      </c>
      <c r="B266" s="9">
        <v>672</v>
      </c>
      <c r="C266" s="9">
        <v>657</v>
      </c>
      <c r="D266" s="9">
        <v>15</v>
      </c>
    </row>
    <row r="267" spans="1:4" ht="13" x14ac:dyDescent="0.3">
      <c r="A267" s="7">
        <v>20</v>
      </c>
      <c r="B267" s="9">
        <v>686</v>
      </c>
      <c r="C267" s="9">
        <v>666</v>
      </c>
      <c r="D267" s="9">
        <v>20</v>
      </c>
    </row>
    <row r="268" spans="1:4" ht="13" x14ac:dyDescent="0.3">
      <c r="A268" s="7">
        <v>21</v>
      </c>
      <c r="B268" s="9">
        <v>657</v>
      </c>
      <c r="C268" s="9">
        <v>633</v>
      </c>
      <c r="D268" s="9">
        <v>24</v>
      </c>
    </row>
    <row r="269" spans="1:4" ht="13" x14ac:dyDescent="0.3">
      <c r="A269" s="7">
        <v>22</v>
      </c>
      <c r="B269" s="9">
        <v>733</v>
      </c>
      <c r="C269" s="9">
        <v>710</v>
      </c>
      <c r="D269" s="9">
        <v>23</v>
      </c>
    </row>
    <row r="270" spans="1:4" ht="13" x14ac:dyDescent="0.3">
      <c r="A270" s="7">
        <v>23</v>
      </c>
      <c r="B270" s="9">
        <v>584</v>
      </c>
      <c r="C270" s="9">
        <v>556</v>
      </c>
      <c r="D270" s="9">
        <v>28</v>
      </c>
    </row>
    <row r="271" spans="1:4" ht="13" x14ac:dyDescent="0.3">
      <c r="A271" s="7">
        <v>24</v>
      </c>
      <c r="B271" s="11">
        <v>0</v>
      </c>
      <c r="C271" s="11">
        <v>0</v>
      </c>
      <c r="D271" s="11">
        <v>0</v>
      </c>
    </row>
    <row r="272" spans="1:4" ht="13" x14ac:dyDescent="0.3">
      <c r="A272" s="7">
        <v>25</v>
      </c>
      <c r="B272" s="11">
        <v>0</v>
      </c>
      <c r="C272" s="11">
        <v>0</v>
      </c>
      <c r="D272" s="11">
        <v>0</v>
      </c>
    </row>
    <row r="273" spans="1:4" ht="13" x14ac:dyDescent="0.3">
      <c r="A273" s="7">
        <v>26</v>
      </c>
      <c r="B273" s="9">
        <v>895</v>
      </c>
      <c r="C273" s="9">
        <v>863</v>
      </c>
      <c r="D273" s="9">
        <v>32</v>
      </c>
    </row>
    <row r="274" spans="1:4" ht="13" x14ac:dyDescent="0.3">
      <c r="A274" s="7">
        <v>27</v>
      </c>
      <c r="B274" s="9">
        <v>938</v>
      </c>
      <c r="C274" s="9">
        <v>889</v>
      </c>
      <c r="D274" s="9">
        <v>49</v>
      </c>
    </row>
    <row r="275" spans="1:4" ht="13" x14ac:dyDescent="0.3">
      <c r="A275" s="7">
        <v>28</v>
      </c>
      <c r="B275" s="9">
        <v>814</v>
      </c>
      <c r="C275" s="9">
        <v>772</v>
      </c>
      <c r="D275" s="9">
        <v>42</v>
      </c>
    </row>
    <row r="276" spans="1:4" ht="13" x14ac:dyDescent="0.3">
      <c r="A276" s="7">
        <v>29</v>
      </c>
      <c r="B276" s="9">
        <v>886</v>
      </c>
      <c r="C276" s="9">
        <v>846</v>
      </c>
      <c r="D276" s="9">
        <v>40</v>
      </c>
    </row>
    <row r="277" spans="1:4" ht="13" x14ac:dyDescent="0.3">
      <c r="A277" s="7">
        <v>30</v>
      </c>
      <c r="B277" s="9">
        <v>723</v>
      </c>
      <c r="C277" s="9">
        <v>695</v>
      </c>
      <c r="D277" s="9">
        <v>28</v>
      </c>
    </row>
    <row r="278" spans="1:4" ht="13.5" thickBot="1" x14ac:dyDescent="0.35">
      <c r="A278" s="50">
        <v>31</v>
      </c>
      <c r="B278" s="11">
        <v>0</v>
      </c>
      <c r="C278" s="11">
        <v>0</v>
      </c>
      <c r="D278" s="11">
        <v>0</v>
      </c>
    </row>
    <row r="279" spans="1:4" x14ac:dyDescent="0.25">
      <c r="A279" s="36"/>
      <c r="B279" s="17"/>
      <c r="C279" s="17"/>
      <c r="D279" s="17"/>
    </row>
    <row r="280" spans="1:4" ht="13" x14ac:dyDescent="0.3">
      <c r="A280" s="12" t="s">
        <v>3</v>
      </c>
      <c r="B280" s="51">
        <f>SUM(B248:B279)</f>
        <v>13560</v>
      </c>
      <c r="C280" s="51">
        <f t="shared" ref="C280:D280" si="7">SUM(C248:C279)</f>
        <v>13194</v>
      </c>
      <c r="D280" s="51">
        <f t="shared" si="7"/>
        <v>366</v>
      </c>
    </row>
    <row r="281" spans="1:4" ht="13" thickBot="1" x14ac:dyDescent="0.3">
      <c r="A281" s="48"/>
      <c r="B281" s="49"/>
      <c r="C281" s="49"/>
      <c r="D281" s="34"/>
    </row>
    <row r="282" spans="1:4" ht="24" customHeight="1" thickBot="1" x14ac:dyDescent="0.35">
      <c r="A282" s="22" t="s">
        <v>11</v>
      </c>
      <c r="B282" s="58"/>
      <c r="C282" s="58"/>
      <c r="D282" s="58"/>
    </row>
    <row r="283" spans="1:4" ht="13" x14ac:dyDescent="0.3">
      <c r="A283" s="24">
        <v>1</v>
      </c>
      <c r="B283" s="26">
        <v>0</v>
      </c>
      <c r="C283" s="26">
        <v>0</v>
      </c>
      <c r="D283" s="26">
        <v>0</v>
      </c>
    </row>
    <row r="284" spans="1:4" ht="13" x14ac:dyDescent="0.3">
      <c r="A284" s="12">
        <v>2</v>
      </c>
      <c r="B284" s="9">
        <v>1023</v>
      </c>
      <c r="C284" s="9">
        <v>977</v>
      </c>
      <c r="D284" s="9">
        <v>46</v>
      </c>
    </row>
    <row r="285" spans="1:4" ht="13" x14ac:dyDescent="0.3">
      <c r="A285" s="12">
        <v>3</v>
      </c>
      <c r="B285" s="9">
        <v>1060</v>
      </c>
      <c r="C285" s="9">
        <v>1003</v>
      </c>
      <c r="D285" s="9">
        <v>57</v>
      </c>
    </row>
    <row r="286" spans="1:4" ht="13" x14ac:dyDescent="0.3">
      <c r="A286" s="12">
        <v>4</v>
      </c>
      <c r="B286" s="9">
        <v>922</v>
      </c>
      <c r="C286" s="9">
        <v>883</v>
      </c>
      <c r="D286" s="9">
        <v>39</v>
      </c>
    </row>
    <row r="287" spans="1:4" ht="13" x14ac:dyDescent="0.3">
      <c r="A287" s="12">
        <v>5</v>
      </c>
      <c r="B287" s="9">
        <v>966</v>
      </c>
      <c r="C287" s="9">
        <v>932</v>
      </c>
      <c r="D287" s="9">
        <v>34</v>
      </c>
    </row>
    <row r="288" spans="1:4" ht="13" x14ac:dyDescent="0.3">
      <c r="A288" s="12">
        <v>6</v>
      </c>
      <c r="B288" s="9">
        <v>883</v>
      </c>
      <c r="C288" s="9">
        <v>841</v>
      </c>
      <c r="D288" s="9">
        <v>42</v>
      </c>
    </row>
    <row r="289" spans="1:4" ht="13" x14ac:dyDescent="0.3">
      <c r="A289" s="13">
        <v>7</v>
      </c>
      <c r="B289" s="11">
        <v>0</v>
      </c>
      <c r="C289" s="11">
        <v>0</v>
      </c>
      <c r="D289" s="11">
        <v>0</v>
      </c>
    </row>
    <row r="290" spans="1:4" ht="13" x14ac:dyDescent="0.3">
      <c r="A290" s="13">
        <v>8</v>
      </c>
      <c r="B290" s="11">
        <v>0</v>
      </c>
      <c r="C290" s="11">
        <v>0</v>
      </c>
      <c r="D290" s="11">
        <v>0</v>
      </c>
    </row>
    <row r="291" spans="1:4" ht="13" x14ac:dyDescent="0.3">
      <c r="A291" s="12">
        <v>9</v>
      </c>
      <c r="B291" s="9">
        <v>994</v>
      </c>
      <c r="C291" s="9">
        <v>944</v>
      </c>
      <c r="D291" s="9">
        <v>50</v>
      </c>
    </row>
    <row r="292" spans="1:4" ht="13" x14ac:dyDescent="0.3">
      <c r="A292" s="12">
        <v>10</v>
      </c>
      <c r="B292" s="9">
        <v>1080</v>
      </c>
      <c r="C292" s="9">
        <v>1033</v>
      </c>
      <c r="D292" s="9">
        <v>47</v>
      </c>
    </row>
    <row r="293" spans="1:4" ht="13" x14ac:dyDescent="0.3">
      <c r="A293" s="12">
        <v>11</v>
      </c>
      <c r="B293" s="9">
        <v>970</v>
      </c>
      <c r="C293" s="9">
        <v>930</v>
      </c>
      <c r="D293" s="9">
        <v>40</v>
      </c>
    </row>
    <row r="294" spans="1:4" ht="13" x14ac:dyDescent="0.3">
      <c r="A294" s="12">
        <v>12</v>
      </c>
      <c r="B294" s="9">
        <v>1004</v>
      </c>
      <c r="C294" s="9">
        <v>958</v>
      </c>
      <c r="D294" s="9">
        <v>46</v>
      </c>
    </row>
    <row r="295" spans="1:4" ht="13" x14ac:dyDescent="0.3">
      <c r="A295" s="12">
        <v>13</v>
      </c>
      <c r="B295" s="9">
        <v>877</v>
      </c>
      <c r="C295" s="9">
        <v>826</v>
      </c>
      <c r="D295" s="9">
        <v>51</v>
      </c>
    </row>
    <row r="296" spans="1:4" ht="13" x14ac:dyDescent="0.3">
      <c r="A296" s="13">
        <v>14</v>
      </c>
      <c r="B296" s="11">
        <v>0</v>
      </c>
      <c r="C296" s="11">
        <v>0</v>
      </c>
      <c r="D296" s="11">
        <v>0</v>
      </c>
    </row>
    <row r="297" spans="1:4" ht="13" x14ac:dyDescent="0.3">
      <c r="A297" s="13">
        <v>15</v>
      </c>
      <c r="B297" s="11">
        <v>0</v>
      </c>
      <c r="C297" s="11">
        <v>0</v>
      </c>
      <c r="D297" s="11">
        <v>0</v>
      </c>
    </row>
    <row r="298" spans="1:4" ht="13" x14ac:dyDescent="0.3">
      <c r="A298" s="12">
        <v>16</v>
      </c>
      <c r="B298" s="9">
        <v>1004</v>
      </c>
      <c r="C298" s="9">
        <v>949</v>
      </c>
      <c r="D298" s="9">
        <v>55</v>
      </c>
    </row>
    <row r="299" spans="1:4" ht="13" x14ac:dyDescent="0.3">
      <c r="A299" s="12">
        <v>17</v>
      </c>
      <c r="B299" s="9">
        <v>987</v>
      </c>
      <c r="C299" s="9">
        <v>933</v>
      </c>
      <c r="D299" s="9">
        <v>54</v>
      </c>
    </row>
    <row r="300" spans="1:4" ht="13" x14ac:dyDescent="0.3">
      <c r="A300" s="12">
        <v>18</v>
      </c>
      <c r="B300" s="9">
        <v>899</v>
      </c>
      <c r="C300" s="9">
        <v>865</v>
      </c>
      <c r="D300" s="9">
        <v>34</v>
      </c>
    </row>
    <row r="301" spans="1:4" ht="13" x14ac:dyDescent="0.3">
      <c r="A301" s="12">
        <v>19</v>
      </c>
      <c r="B301" s="9">
        <v>1061</v>
      </c>
      <c r="C301" s="9">
        <v>999</v>
      </c>
      <c r="D301" s="9">
        <v>62</v>
      </c>
    </row>
    <row r="302" spans="1:4" ht="13" x14ac:dyDescent="0.3">
      <c r="A302" s="12">
        <v>20</v>
      </c>
      <c r="B302" s="9">
        <v>878</v>
      </c>
      <c r="C302" s="9">
        <v>824</v>
      </c>
      <c r="D302" s="9">
        <v>54</v>
      </c>
    </row>
    <row r="303" spans="1:4" ht="13" x14ac:dyDescent="0.3">
      <c r="A303" s="13">
        <v>21</v>
      </c>
      <c r="B303" s="11">
        <v>0</v>
      </c>
      <c r="C303" s="11">
        <v>0</v>
      </c>
      <c r="D303" s="11">
        <v>0</v>
      </c>
    </row>
    <row r="304" spans="1:4" ht="13" x14ac:dyDescent="0.3">
      <c r="A304" s="13">
        <v>22</v>
      </c>
      <c r="B304" s="11">
        <v>0</v>
      </c>
      <c r="C304" s="11">
        <v>0</v>
      </c>
      <c r="D304" s="11">
        <v>0</v>
      </c>
    </row>
    <row r="305" spans="1:4" ht="13" x14ac:dyDescent="0.3">
      <c r="A305" s="12">
        <v>23</v>
      </c>
      <c r="B305" s="9">
        <v>1017</v>
      </c>
      <c r="C305" s="9">
        <v>960</v>
      </c>
      <c r="D305" s="9">
        <v>57</v>
      </c>
    </row>
    <row r="306" spans="1:4" ht="13" x14ac:dyDescent="0.3">
      <c r="A306" s="12">
        <v>24</v>
      </c>
      <c r="B306" s="9">
        <v>1087</v>
      </c>
      <c r="C306" s="9">
        <v>1035</v>
      </c>
      <c r="D306" s="9">
        <v>52</v>
      </c>
    </row>
    <row r="307" spans="1:4" ht="13" x14ac:dyDescent="0.3">
      <c r="A307" s="12">
        <v>25</v>
      </c>
      <c r="B307" s="9">
        <v>900</v>
      </c>
      <c r="C307" s="9">
        <v>843</v>
      </c>
      <c r="D307" s="9">
        <v>57</v>
      </c>
    </row>
    <row r="308" spans="1:4" ht="13" x14ac:dyDescent="0.3">
      <c r="A308" s="12">
        <v>26</v>
      </c>
      <c r="B308" s="9">
        <v>977</v>
      </c>
      <c r="C308" s="9">
        <v>940</v>
      </c>
      <c r="D308" s="9">
        <v>37</v>
      </c>
    </row>
    <row r="309" spans="1:4" ht="13" x14ac:dyDescent="0.3">
      <c r="A309" s="12">
        <v>27</v>
      </c>
      <c r="B309" s="9">
        <v>917</v>
      </c>
      <c r="C309" s="9">
        <v>878</v>
      </c>
      <c r="D309" s="9">
        <v>39</v>
      </c>
    </row>
    <row r="310" spans="1:4" ht="13" x14ac:dyDescent="0.3">
      <c r="A310" s="13">
        <v>28</v>
      </c>
      <c r="B310" s="11">
        <v>0</v>
      </c>
      <c r="C310" s="11">
        <v>0</v>
      </c>
      <c r="D310" s="11">
        <v>0</v>
      </c>
    </row>
    <row r="311" spans="1:4" ht="13" x14ac:dyDescent="0.3">
      <c r="A311" s="13">
        <v>29</v>
      </c>
      <c r="B311" s="11">
        <v>0</v>
      </c>
      <c r="C311" s="11">
        <v>0</v>
      </c>
      <c r="D311" s="11">
        <v>0</v>
      </c>
    </row>
    <row r="312" spans="1:4" ht="13" x14ac:dyDescent="0.3">
      <c r="A312" s="12">
        <v>30</v>
      </c>
      <c r="B312" s="9">
        <v>1016</v>
      </c>
      <c r="C312" s="9">
        <v>962</v>
      </c>
      <c r="D312" s="9">
        <v>54</v>
      </c>
    </row>
    <row r="313" spans="1:4" ht="13.5" thickBot="1" x14ac:dyDescent="0.35">
      <c r="A313" s="28">
        <v>31</v>
      </c>
      <c r="B313" s="56">
        <v>0</v>
      </c>
      <c r="C313" s="56">
        <v>0</v>
      </c>
      <c r="D313" s="56">
        <v>0</v>
      </c>
    </row>
    <row r="314" spans="1:4" x14ac:dyDescent="0.25">
      <c r="A314" s="36"/>
      <c r="B314" s="17"/>
      <c r="C314" s="17"/>
      <c r="D314" s="17"/>
    </row>
    <row r="315" spans="1:4" ht="13" x14ac:dyDescent="0.3">
      <c r="A315" s="12" t="s">
        <v>3</v>
      </c>
      <c r="B315" s="51">
        <f>SUM(B283:B314)</f>
        <v>20522</v>
      </c>
      <c r="C315" s="51">
        <f t="shared" ref="C315:D315" si="8">SUM(C283:C314)</f>
        <v>19515</v>
      </c>
      <c r="D315" s="51">
        <f t="shared" si="8"/>
        <v>1007</v>
      </c>
    </row>
    <row r="316" spans="1:4" ht="13" thickBot="1" x14ac:dyDescent="0.3">
      <c r="A316" s="48"/>
      <c r="B316" s="49"/>
      <c r="C316" s="49"/>
      <c r="D316" s="52"/>
    </row>
    <row r="317" spans="1:4" ht="24" customHeight="1" thickBot="1" x14ac:dyDescent="0.35">
      <c r="A317" s="22" t="s">
        <v>12</v>
      </c>
      <c r="B317" s="58"/>
      <c r="C317" s="58"/>
      <c r="D317" s="59"/>
    </row>
    <row r="318" spans="1:4" ht="13" x14ac:dyDescent="0.3">
      <c r="A318" s="16">
        <v>1</v>
      </c>
      <c r="B318" s="40">
        <v>985</v>
      </c>
      <c r="C318" s="40">
        <v>921</v>
      </c>
      <c r="D318" s="41">
        <v>64</v>
      </c>
    </row>
    <row r="319" spans="1:4" ht="13" x14ac:dyDescent="0.3">
      <c r="A319" s="12">
        <v>2</v>
      </c>
      <c r="B319" s="9">
        <v>938</v>
      </c>
      <c r="C319" s="9">
        <v>882</v>
      </c>
      <c r="D319" s="43">
        <v>56</v>
      </c>
    </row>
    <row r="320" spans="1:4" ht="13" x14ac:dyDescent="0.3">
      <c r="A320" s="12">
        <v>3</v>
      </c>
      <c r="B320" s="9">
        <v>1086</v>
      </c>
      <c r="C320" s="9">
        <v>1031</v>
      </c>
      <c r="D320" s="43">
        <v>55</v>
      </c>
    </row>
    <row r="321" spans="1:4" ht="13" x14ac:dyDescent="0.3">
      <c r="A321" s="12">
        <v>4</v>
      </c>
      <c r="B321" s="9">
        <v>868</v>
      </c>
      <c r="C321" s="9">
        <v>833</v>
      </c>
      <c r="D321" s="43">
        <v>35</v>
      </c>
    </row>
    <row r="322" spans="1:4" ht="13" x14ac:dyDescent="0.3">
      <c r="A322" s="13">
        <v>5</v>
      </c>
      <c r="B322" s="11">
        <v>0</v>
      </c>
      <c r="C322" s="11">
        <v>0</v>
      </c>
      <c r="D322" s="44">
        <v>0</v>
      </c>
    </row>
    <row r="323" spans="1:4" ht="13" x14ac:dyDescent="0.3">
      <c r="A323" s="13">
        <v>6</v>
      </c>
      <c r="B323" s="11">
        <v>0</v>
      </c>
      <c r="C323" s="11">
        <v>0</v>
      </c>
      <c r="D323" s="44">
        <v>0</v>
      </c>
    </row>
    <row r="324" spans="1:4" ht="13" x14ac:dyDescent="0.3">
      <c r="A324" s="12">
        <v>7</v>
      </c>
      <c r="B324" s="9">
        <v>1074</v>
      </c>
      <c r="C324" s="9">
        <v>1019</v>
      </c>
      <c r="D324" s="43">
        <v>55</v>
      </c>
    </row>
    <row r="325" spans="1:4" ht="13" x14ac:dyDescent="0.3">
      <c r="A325" s="12">
        <v>8</v>
      </c>
      <c r="B325" s="9">
        <v>917</v>
      </c>
      <c r="C325" s="9">
        <v>883</v>
      </c>
      <c r="D325" s="43">
        <v>34</v>
      </c>
    </row>
    <row r="326" spans="1:4" ht="13" x14ac:dyDescent="0.3">
      <c r="A326" s="12">
        <v>9</v>
      </c>
      <c r="B326" s="9">
        <v>1014</v>
      </c>
      <c r="C326" s="9">
        <v>962</v>
      </c>
      <c r="D326" s="43">
        <v>52</v>
      </c>
    </row>
    <row r="327" spans="1:4" ht="13" x14ac:dyDescent="0.3">
      <c r="A327" s="12">
        <v>10</v>
      </c>
      <c r="B327" s="9">
        <v>1014</v>
      </c>
      <c r="C327" s="9">
        <v>962</v>
      </c>
      <c r="D327" s="43">
        <v>52</v>
      </c>
    </row>
    <row r="328" spans="1:4" ht="13" x14ac:dyDescent="0.3">
      <c r="A328" s="12">
        <v>11</v>
      </c>
      <c r="B328" s="9">
        <v>833</v>
      </c>
      <c r="C328" s="9">
        <v>798</v>
      </c>
      <c r="D328" s="43">
        <v>35</v>
      </c>
    </row>
    <row r="329" spans="1:4" ht="13" x14ac:dyDescent="0.3">
      <c r="A329" s="13">
        <v>12</v>
      </c>
      <c r="B329" s="11">
        <v>0</v>
      </c>
      <c r="C329" s="11">
        <v>0</v>
      </c>
      <c r="D329" s="44">
        <v>0</v>
      </c>
    </row>
    <row r="330" spans="1:4" ht="13" x14ac:dyDescent="0.3">
      <c r="A330" s="13">
        <v>13</v>
      </c>
      <c r="B330" s="11">
        <v>0</v>
      </c>
      <c r="C330" s="11">
        <v>0</v>
      </c>
      <c r="D330" s="44">
        <v>0</v>
      </c>
    </row>
    <row r="331" spans="1:4" ht="13" x14ac:dyDescent="0.3">
      <c r="A331" s="12">
        <v>14</v>
      </c>
      <c r="B331" s="9">
        <v>1076</v>
      </c>
      <c r="C331" s="9">
        <v>1017</v>
      </c>
      <c r="D331" s="43">
        <v>59</v>
      </c>
    </row>
    <row r="332" spans="1:4" ht="13" x14ac:dyDescent="0.3">
      <c r="A332" s="12">
        <v>15</v>
      </c>
      <c r="B332" s="9">
        <v>957</v>
      </c>
      <c r="C332" s="9">
        <v>901</v>
      </c>
      <c r="D332" s="43">
        <v>56</v>
      </c>
    </row>
    <row r="333" spans="1:4" ht="13" x14ac:dyDescent="0.3">
      <c r="A333" s="12">
        <v>16</v>
      </c>
      <c r="B333" s="9">
        <v>965</v>
      </c>
      <c r="C333" s="9">
        <v>917</v>
      </c>
      <c r="D333" s="43">
        <v>48</v>
      </c>
    </row>
    <row r="334" spans="1:4" ht="13" x14ac:dyDescent="0.3">
      <c r="A334" s="12">
        <v>17</v>
      </c>
      <c r="B334" s="9">
        <v>1081</v>
      </c>
      <c r="C334" s="9">
        <v>1030</v>
      </c>
      <c r="D334" s="43">
        <v>51</v>
      </c>
    </row>
    <row r="335" spans="1:4" ht="13" x14ac:dyDescent="0.3">
      <c r="A335" s="12">
        <v>18</v>
      </c>
      <c r="B335" s="9">
        <v>885</v>
      </c>
      <c r="C335" s="9">
        <v>849</v>
      </c>
      <c r="D335" s="43">
        <v>36</v>
      </c>
    </row>
    <row r="336" spans="1:4" ht="13" x14ac:dyDescent="0.3">
      <c r="A336" s="13">
        <v>19</v>
      </c>
      <c r="B336" s="11">
        <v>0</v>
      </c>
      <c r="C336" s="11">
        <v>0</v>
      </c>
      <c r="D336" s="44">
        <v>0</v>
      </c>
    </row>
    <row r="337" spans="1:4" ht="13" x14ac:dyDescent="0.3">
      <c r="A337" s="13">
        <v>20</v>
      </c>
      <c r="B337" s="11">
        <v>0</v>
      </c>
      <c r="C337" s="11">
        <v>0</v>
      </c>
      <c r="D337" s="44">
        <v>0</v>
      </c>
    </row>
    <row r="338" spans="1:4" ht="13" x14ac:dyDescent="0.3">
      <c r="A338" s="7">
        <v>21</v>
      </c>
      <c r="B338" s="9">
        <v>1053</v>
      </c>
      <c r="C338" s="9">
        <v>993</v>
      </c>
      <c r="D338" s="43">
        <v>60</v>
      </c>
    </row>
    <row r="339" spans="1:4" ht="13" x14ac:dyDescent="0.3">
      <c r="A339" s="7">
        <v>22</v>
      </c>
      <c r="B339" s="9">
        <v>1088</v>
      </c>
      <c r="C339" s="9">
        <v>1055</v>
      </c>
      <c r="D339" s="43">
        <v>33</v>
      </c>
    </row>
    <row r="340" spans="1:4" ht="13" x14ac:dyDescent="0.3">
      <c r="A340" s="7">
        <v>23</v>
      </c>
      <c r="B340" s="9">
        <v>954</v>
      </c>
      <c r="C340" s="9">
        <v>909</v>
      </c>
      <c r="D340" s="43">
        <v>45</v>
      </c>
    </row>
    <row r="341" spans="1:4" ht="13" x14ac:dyDescent="0.3">
      <c r="A341" s="7">
        <v>24</v>
      </c>
      <c r="B341" s="9">
        <v>991</v>
      </c>
      <c r="C341" s="9">
        <v>931</v>
      </c>
      <c r="D341" s="43">
        <v>60</v>
      </c>
    </row>
    <row r="342" spans="1:4" ht="13" x14ac:dyDescent="0.3">
      <c r="A342" s="7">
        <v>25</v>
      </c>
      <c r="B342" s="9">
        <v>867</v>
      </c>
      <c r="C342" s="9">
        <v>823</v>
      </c>
      <c r="D342" s="43">
        <v>44</v>
      </c>
    </row>
    <row r="343" spans="1:4" ht="13" x14ac:dyDescent="0.3">
      <c r="A343" s="7">
        <v>26</v>
      </c>
      <c r="B343" s="11">
        <v>0</v>
      </c>
      <c r="C343" s="11">
        <v>0</v>
      </c>
      <c r="D343" s="44">
        <v>0</v>
      </c>
    </row>
    <row r="344" spans="1:4" ht="13" x14ac:dyDescent="0.3">
      <c r="A344" s="7">
        <v>27</v>
      </c>
      <c r="B344" s="11">
        <v>0</v>
      </c>
      <c r="C344" s="11">
        <v>0</v>
      </c>
      <c r="D344" s="44">
        <v>0</v>
      </c>
    </row>
    <row r="345" spans="1:4" ht="13" x14ac:dyDescent="0.3">
      <c r="A345" s="7">
        <v>28</v>
      </c>
      <c r="B345" s="9">
        <v>882</v>
      </c>
      <c r="C345" s="9">
        <v>846</v>
      </c>
      <c r="D345" s="43">
        <v>36</v>
      </c>
    </row>
    <row r="346" spans="1:4" ht="13" x14ac:dyDescent="0.3">
      <c r="A346" s="7">
        <v>29</v>
      </c>
      <c r="B346" s="9">
        <v>860</v>
      </c>
      <c r="C346" s="9">
        <v>833</v>
      </c>
      <c r="D346" s="43">
        <v>27</v>
      </c>
    </row>
    <row r="347" spans="1:4" ht="13" x14ac:dyDescent="0.3">
      <c r="A347" s="7">
        <v>30</v>
      </c>
      <c r="B347" s="9">
        <v>736</v>
      </c>
      <c r="C347" s="9">
        <v>702</v>
      </c>
      <c r="D347" s="43">
        <v>34</v>
      </c>
    </row>
    <row r="348" spans="1:4" ht="13.5" thickBot="1" x14ac:dyDescent="0.35">
      <c r="A348" s="50">
        <v>31</v>
      </c>
      <c r="B348" s="56">
        <v>0</v>
      </c>
      <c r="C348" s="79">
        <v>0</v>
      </c>
      <c r="D348" s="80">
        <v>0</v>
      </c>
    </row>
    <row r="349" spans="1:4" x14ac:dyDescent="0.25">
      <c r="A349" s="36"/>
      <c r="B349" s="17"/>
      <c r="C349" s="17"/>
      <c r="D349" s="17"/>
    </row>
    <row r="350" spans="1:4" ht="13" x14ac:dyDescent="0.3">
      <c r="A350" s="12" t="s">
        <v>3</v>
      </c>
      <c r="B350" s="51">
        <f>SUM(B318:B349)</f>
        <v>21124</v>
      </c>
      <c r="C350" s="51">
        <f t="shared" ref="C350:D350" si="9">SUM(C318:C349)</f>
        <v>20097</v>
      </c>
      <c r="D350" s="51">
        <f t="shared" si="9"/>
        <v>1027</v>
      </c>
    </row>
    <row r="351" spans="1:4" ht="13" thickBot="1" x14ac:dyDescent="0.3">
      <c r="A351" s="48"/>
      <c r="B351" s="49"/>
      <c r="C351" s="49"/>
      <c r="D351" s="52"/>
    </row>
    <row r="352" spans="1:4" ht="24" customHeight="1" thickBot="1" x14ac:dyDescent="0.35">
      <c r="A352" s="22" t="s">
        <v>16</v>
      </c>
      <c r="B352" s="58"/>
      <c r="C352" s="58"/>
      <c r="D352" s="58"/>
    </row>
    <row r="353" spans="1:4" ht="13" x14ac:dyDescent="0.3">
      <c r="A353" s="4">
        <v>1</v>
      </c>
      <c r="B353" s="6"/>
      <c r="C353" s="6"/>
      <c r="D353" s="81"/>
    </row>
    <row r="354" spans="1:4" ht="13" x14ac:dyDescent="0.3">
      <c r="A354" s="7">
        <v>2</v>
      </c>
      <c r="B354" s="56">
        <v>0</v>
      </c>
      <c r="C354" s="25">
        <v>0</v>
      </c>
      <c r="D354" s="82">
        <v>0</v>
      </c>
    </row>
    <row r="355" spans="1:4" ht="13" x14ac:dyDescent="0.3">
      <c r="A355" s="7">
        <v>3</v>
      </c>
      <c r="B355" s="11">
        <v>0</v>
      </c>
      <c r="C355" s="11">
        <v>0</v>
      </c>
      <c r="D355" s="55">
        <v>0</v>
      </c>
    </row>
    <row r="356" spans="1:4" ht="13" x14ac:dyDescent="0.3">
      <c r="A356" s="12">
        <v>4</v>
      </c>
      <c r="B356" s="9">
        <v>1097</v>
      </c>
      <c r="C356" s="9">
        <v>1041</v>
      </c>
      <c r="D356" s="54">
        <v>56</v>
      </c>
    </row>
    <row r="357" spans="1:4" ht="13" x14ac:dyDescent="0.3">
      <c r="A357" s="12">
        <v>5</v>
      </c>
      <c r="B357" s="9">
        <v>1046</v>
      </c>
      <c r="C357" s="9">
        <v>1000</v>
      </c>
      <c r="D357" s="54">
        <v>46</v>
      </c>
    </row>
    <row r="358" spans="1:4" ht="13" x14ac:dyDescent="0.3">
      <c r="A358" s="12">
        <v>6</v>
      </c>
      <c r="B358" s="9">
        <v>952</v>
      </c>
      <c r="C358" s="9">
        <v>909</v>
      </c>
      <c r="D358" s="54">
        <v>43</v>
      </c>
    </row>
    <row r="359" spans="1:4" ht="13" x14ac:dyDescent="0.3">
      <c r="A359" s="12">
        <v>7</v>
      </c>
      <c r="B359" s="9">
        <v>1047</v>
      </c>
      <c r="C359" s="9">
        <v>989</v>
      </c>
      <c r="D359" s="54">
        <v>58</v>
      </c>
    </row>
    <row r="360" spans="1:4" ht="13" x14ac:dyDescent="0.3">
      <c r="A360" s="12">
        <v>8</v>
      </c>
      <c r="B360" s="9">
        <v>816</v>
      </c>
      <c r="C360" s="9">
        <v>768</v>
      </c>
      <c r="D360" s="54">
        <v>48</v>
      </c>
    </row>
    <row r="361" spans="1:4" ht="13" x14ac:dyDescent="0.3">
      <c r="A361" s="13">
        <v>9</v>
      </c>
      <c r="B361" s="11">
        <v>0</v>
      </c>
      <c r="C361" s="11">
        <v>0</v>
      </c>
      <c r="D361" s="55">
        <v>0</v>
      </c>
    </row>
    <row r="362" spans="1:4" ht="13" x14ac:dyDescent="0.3">
      <c r="A362" s="13">
        <v>10</v>
      </c>
      <c r="B362" s="11">
        <v>0</v>
      </c>
      <c r="C362" s="11">
        <v>0</v>
      </c>
      <c r="D362" s="55">
        <v>0</v>
      </c>
    </row>
    <row r="363" spans="1:4" ht="13" x14ac:dyDescent="0.3">
      <c r="A363" s="13">
        <v>11</v>
      </c>
      <c r="B363" s="11">
        <v>0</v>
      </c>
      <c r="C363" s="11">
        <v>0</v>
      </c>
      <c r="D363" s="55">
        <v>0</v>
      </c>
    </row>
    <row r="364" spans="1:4" ht="13" x14ac:dyDescent="0.3">
      <c r="A364" s="12">
        <v>12</v>
      </c>
      <c r="B364" s="9">
        <v>1104</v>
      </c>
      <c r="C364" s="9">
        <v>1055</v>
      </c>
      <c r="D364" s="54">
        <v>49</v>
      </c>
    </row>
    <row r="365" spans="1:4" ht="13" x14ac:dyDescent="0.3">
      <c r="A365" s="12">
        <v>13</v>
      </c>
      <c r="B365" s="9">
        <v>964</v>
      </c>
      <c r="C365" s="9">
        <v>924</v>
      </c>
      <c r="D365" s="54">
        <v>40</v>
      </c>
    </row>
    <row r="366" spans="1:4" ht="13" x14ac:dyDescent="0.3">
      <c r="A366" s="12">
        <v>14</v>
      </c>
      <c r="B366" s="9">
        <v>1118</v>
      </c>
      <c r="C366" s="9">
        <v>1083</v>
      </c>
      <c r="D366" s="54">
        <v>35</v>
      </c>
    </row>
    <row r="367" spans="1:4" ht="13" x14ac:dyDescent="0.3">
      <c r="A367" s="12">
        <v>15</v>
      </c>
      <c r="B367" s="9">
        <v>921</v>
      </c>
      <c r="C367" s="9">
        <v>876</v>
      </c>
      <c r="D367" s="54">
        <v>45</v>
      </c>
    </row>
    <row r="368" spans="1:4" ht="13" x14ac:dyDescent="0.3">
      <c r="A368" s="13">
        <v>16</v>
      </c>
      <c r="B368" s="11">
        <v>0</v>
      </c>
      <c r="C368" s="11">
        <v>0</v>
      </c>
      <c r="D368" s="55">
        <v>0</v>
      </c>
    </row>
    <row r="369" spans="1:4" ht="13" x14ac:dyDescent="0.3">
      <c r="A369" s="13">
        <v>17</v>
      </c>
      <c r="B369" s="11">
        <v>0</v>
      </c>
      <c r="C369" s="11">
        <v>0</v>
      </c>
      <c r="D369" s="55">
        <v>0</v>
      </c>
    </row>
    <row r="370" spans="1:4" ht="13" x14ac:dyDescent="0.3">
      <c r="A370" s="12">
        <v>18</v>
      </c>
      <c r="B370" s="9">
        <v>1120</v>
      </c>
      <c r="C370" s="9">
        <v>1070</v>
      </c>
      <c r="D370" s="54">
        <v>50</v>
      </c>
    </row>
    <row r="371" spans="1:4" ht="13" x14ac:dyDescent="0.3">
      <c r="A371" s="12">
        <v>19</v>
      </c>
      <c r="B371" s="9">
        <v>1083</v>
      </c>
      <c r="C371" s="9">
        <v>1037</v>
      </c>
      <c r="D371" s="54">
        <v>46</v>
      </c>
    </row>
    <row r="372" spans="1:4" ht="13" x14ac:dyDescent="0.3">
      <c r="A372" s="12">
        <v>20</v>
      </c>
      <c r="B372" s="9">
        <v>943</v>
      </c>
      <c r="C372" s="9">
        <v>902</v>
      </c>
      <c r="D372" s="54">
        <v>41</v>
      </c>
    </row>
    <row r="373" spans="1:4" ht="13" x14ac:dyDescent="0.3">
      <c r="A373" s="12">
        <v>21</v>
      </c>
      <c r="B373" s="9">
        <v>997</v>
      </c>
      <c r="C373" s="9">
        <v>938</v>
      </c>
      <c r="D373" s="54">
        <v>59</v>
      </c>
    </row>
    <row r="374" spans="1:4" ht="13" x14ac:dyDescent="0.3">
      <c r="A374" s="12">
        <v>22</v>
      </c>
      <c r="B374" s="9">
        <v>864</v>
      </c>
      <c r="C374" s="9">
        <v>830</v>
      </c>
      <c r="D374" s="54">
        <v>34</v>
      </c>
    </row>
    <row r="375" spans="1:4" ht="13" x14ac:dyDescent="0.3">
      <c r="A375" s="13">
        <v>23</v>
      </c>
      <c r="B375" s="11">
        <v>0</v>
      </c>
      <c r="C375" s="11">
        <v>0</v>
      </c>
      <c r="D375" s="55">
        <v>0</v>
      </c>
    </row>
    <row r="376" spans="1:4" ht="13" x14ac:dyDescent="0.3">
      <c r="A376" s="13">
        <v>24</v>
      </c>
      <c r="B376" s="11">
        <v>0</v>
      </c>
      <c r="C376" s="11">
        <v>0</v>
      </c>
      <c r="D376" s="55">
        <v>0</v>
      </c>
    </row>
    <row r="377" spans="1:4" ht="13" x14ac:dyDescent="0.3">
      <c r="A377" s="12">
        <v>25</v>
      </c>
      <c r="B377" s="9">
        <v>1097</v>
      </c>
      <c r="C377" s="9">
        <v>1034</v>
      </c>
      <c r="D377" s="54">
        <v>63</v>
      </c>
    </row>
    <row r="378" spans="1:4" ht="13" x14ac:dyDescent="0.3">
      <c r="A378" s="12">
        <v>26</v>
      </c>
      <c r="B378" s="9">
        <v>865</v>
      </c>
      <c r="C378" s="9">
        <v>823</v>
      </c>
      <c r="D378" s="54">
        <v>42</v>
      </c>
    </row>
    <row r="379" spans="1:4" ht="13" x14ac:dyDescent="0.3">
      <c r="A379" s="12">
        <v>27</v>
      </c>
      <c r="B379" s="9">
        <v>776</v>
      </c>
      <c r="C379" s="9">
        <v>742</v>
      </c>
      <c r="D379" s="54">
        <v>34</v>
      </c>
    </row>
    <row r="380" spans="1:4" ht="13" x14ac:dyDescent="0.3">
      <c r="A380" s="12">
        <v>28</v>
      </c>
      <c r="B380" s="9">
        <v>1122</v>
      </c>
      <c r="C380" s="9">
        <v>1071</v>
      </c>
      <c r="D380" s="54">
        <v>51</v>
      </c>
    </row>
    <row r="381" spans="1:4" ht="13" x14ac:dyDescent="0.3">
      <c r="A381" s="12">
        <v>29</v>
      </c>
      <c r="B381" s="9">
        <v>840</v>
      </c>
      <c r="C381" s="9">
        <v>802</v>
      </c>
      <c r="D381" s="54">
        <v>38</v>
      </c>
    </row>
    <row r="382" spans="1:4" ht="13" x14ac:dyDescent="0.3">
      <c r="A382" s="13">
        <v>30</v>
      </c>
      <c r="B382" s="11">
        <v>0</v>
      </c>
      <c r="C382" s="11">
        <v>0</v>
      </c>
      <c r="D382" s="55">
        <v>0</v>
      </c>
    </row>
    <row r="383" spans="1:4" ht="13.5" thickBot="1" x14ac:dyDescent="0.35">
      <c r="A383" s="28">
        <v>31</v>
      </c>
      <c r="B383" s="25">
        <v>0</v>
      </c>
      <c r="C383" s="11">
        <v>0</v>
      </c>
      <c r="D383" s="82">
        <v>0</v>
      </c>
    </row>
    <row r="384" spans="1:4" x14ac:dyDescent="0.25">
      <c r="A384" s="83"/>
      <c r="B384" s="17"/>
      <c r="C384" s="17"/>
      <c r="D384" s="17"/>
    </row>
    <row r="385" spans="1:4" ht="13" x14ac:dyDescent="0.3">
      <c r="A385" s="12" t="s">
        <v>3</v>
      </c>
      <c r="B385" s="51">
        <f>SUM(B353:B384)</f>
        <v>18772</v>
      </c>
      <c r="C385" s="51">
        <f t="shared" ref="C385:D385" si="10">SUM(C353:C384)</f>
        <v>17894</v>
      </c>
      <c r="D385" s="51">
        <f t="shared" si="10"/>
        <v>878</v>
      </c>
    </row>
    <row r="386" spans="1:4" ht="13" thickBot="1" x14ac:dyDescent="0.3">
      <c r="A386" s="48"/>
      <c r="B386" s="49"/>
      <c r="C386" s="49"/>
      <c r="D386" s="52"/>
    </row>
    <row r="387" spans="1:4" ht="24" customHeight="1" thickBot="1" x14ac:dyDescent="0.35">
      <c r="A387" s="22" t="s">
        <v>17</v>
      </c>
      <c r="B387" s="84"/>
      <c r="C387" s="84"/>
      <c r="D387" s="84"/>
    </row>
    <row r="388" spans="1:4" ht="13" x14ac:dyDescent="0.3">
      <c r="A388" s="16">
        <v>1</v>
      </c>
      <c r="B388" s="9">
        <v>0</v>
      </c>
      <c r="C388" s="9">
        <v>0</v>
      </c>
      <c r="D388" s="54">
        <v>0</v>
      </c>
    </row>
    <row r="389" spans="1:4" ht="13" x14ac:dyDescent="0.3">
      <c r="A389" s="12">
        <v>2</v>
      </c>
      <c r="B389" s="9">
        <v>1060</v>
      </c>
      <c r="C389" s="9">
        <v>998</v>
      </c>
      <c r="D389" s="54">
        <v>62</v>
      </c>
    </row>
    <row r="390" spans="1:4" ht="13" x14ac:dyDescent="0.3">
      <c r="A390" s="12">
        <v>3</v>
      </c>
      <c r="B390" s="9">
        <v>1050</v>
      </c>
      <c r="C390" s="9">
        <v>992</v>
      </c>
      <c r="D390" s="54">
        <v>58</v>
      </c>
    </row>
    <row r="391" spans="1:4" ht="13" x14ac:dyDescent="0.3">
      <c r="A391" s="12">
        <v>4</v>
      </c>
      <c r="B391" s="9">
        <v>983</v>
      </c>
      <c r="C391" s="9">
        <v>946</v>
      </c>
      <c r="D391" s="54">
        <v>37</v>
      </c>
    </row>
    <row r="392" spans="1:4" ht="13" x14ac:dyDescent="0.3">
      <c r="A392" s="12">
        <v>5</v>
      </c>
      <c r="B392" s="9">
        <v>1018</v>
      </c>
      <c r="C392" s="9">
        <v>974</v>
      </c>
      <c r="D392" s="54">
        <v>44</v>
      </c>
    </row>
    <row r="393" spans="1:4" ht="13" x14ac:dyDescent="0.3">
      <c r="A393" s="12">
        <v>6</v>
      </c>
      <c r="B393" s="9">
        <v>881</v>
      </c>
      <c r="C393" s="9">
        <v>837</v>
      </c>
      <c r="D393" s="54">
        <v>44</v>
      </c>
    </row>
    <row r="394" spans="1:4" ht="13" x14ac:dyDescent="0.3">
      <c r="A394" s="13">
        <v>7</v>
      </c>
      <c r="B394" s="11">
        <v>0</v>
      </c>
      <c r="C394" s="11">
        <v>0</v>
      </c>
      <c r="D394" s="55">
        <v>0</v>
      </c>
    </row>
    <row r="395" spans="1:4" ht="13" x14ac:dyDescent="0.3">
      <c r="A395" s="13">
        <v>8</v>
      </c>
      <c r="B395" s="11">
        <v>0</v>
      </c>
      <c r="C395" s="11">
        <v>0</v>
      </c>
      <c r="D395" s="55">
        <v>0</v>
      </c>
    </row>
    <row r="396" spans="1:4" ht="13" x14ac:dyDescent="0.3">
      <c r="A396" s="12">
        <v>9</v>
      </c>
      <c r="B396" s="9">
        <v>1099</v>
      </c>
      <c r="C396" s="9">
        <v>1052</v>
      </c>
      <c r="D396" s="54">
        <v>47</v>
      </c>
    </row>
    <row r="397" spans="1:4" ht="13" x14ac:dyDescent="0.3">
      <c r="A397" s="12">
        <v>10</v>
      </c>
      <c r="B397" s="9">
        <v>1030</v>
      </c>
      <c r="C397" s="9">
        <v>986</v>
      </c>
      <c r="D397" s="54">
        <v>44</v>
      </c>
    </row>
    <row r="398" spans="1:4" ht="13" x14ac:dyDescent="0.3">
      <c r="A398" s="12">
        <v>11</v>
      </c>
      <c r="B398" s="9">
        <v>906</v>
      </c>
      <c r="C398" s="9">
        <v>856</v>
      </c>
      <c r="D398" s="54">
        <v>50</v>
      </c>
    </row>
    <row r="399" spans="1:4" ht="13" x14ac:dyDescent="0.3">
      <c r="A399" s="12">
        <v>12</v>
      </c>
      <c r="B399" s="9">
        <v>1236</v>
      </c>
      <c r="C399" s="9">
        <v>1211</v>
      </c>
      <c r="D399" s="54">
        <v>25</v>
      </c>
    </row>
    <row r="400" spans="1:4" ht="13" x14ac:dyDescent="0.3">
      <c r="A400" s="12">
        <v>13</v>
      </c>
      <c r="B400" s="9">
        <v>733</v>
      </c>
      <c r="C400" s="9">
        <v>688</v>
      </c>
      <c r="D400" s="54">
        <v>45</v>
      </c>
    </row>
    <row r="401" spans="1:4" ht="13" x14ac:dyDescent="0.3">
      <c r="A401" s="13">
        <v>14</v>
      </c>
      <c r="B401" s="11">
        <v>0</v>
      </c>
      <c r="C401" s="11">
        <v>0</v>
      </c>
      <c r="D401" s="55">
        <v>0</v>
      </c>
    </row>
    <row r="402" spans="1:4" ht="13" x14ac:dyDescent="0.3">
      <c r="A402" s="13">
        <v>15</v>
      </c>
      <c r="B402" s="11">
        <v>0</v>
      </c>
      <c r="C402" s="11">
        <v>0</v>
      </c>
      <c r="D402" s="55">
        <v>0</v>
      </c>
    </row>
    <row r="403" spans="1:4" ht="13" x14ac:dyDescent="0.3">
      <c r="A403" s="12">
        <v>16</v>
      </c>
      <c r="B403" s="9">
        <v>987</v>
      </c>
      <c r="C403" s="9">
        <v>942</v>
      </c>
      <c r="D403" s="54">
        <v>45</v>
      </c>
    </row>
    <row r="404" spans="1:4" ht="13" x14ac:dyDescent="0.3">
      <c r="A404" s="12">
        <v>17</v>
      </c>
      <c r="B404" s="9">
        <v>851</v>
      </c>
      <c r="C404" s="9">
        <v>808</v>
      </c>
      <c r="D404" s="54">
        <v>43</v>
      </c>
    </row>
    <row r="405" spans="1:4" ht="13" x14ac:dyDescent="0.3">
      <c r="A405" s="12">
        <v>18</v>
      </c>
      <c r="B405" s="9">
        <v>873</v>
      </c>
      <c r="C405" s="9">
        <v>829</v>
      </c>
      <c r="D405" s="54">
        <v>44</v>
      </c>
    </row>
    <row r="406" spans="1:4" ht="13" x14ac:dyDescent="0.3">
      <c r="A406" s="12">
        <v>19</v>
      </c>
      <c r="B406" s="9">
        <v>806</v>
      </c>
      <c r="C406" s="9">
        <v>770</v>
      </c>
      <c r="D406" s="54">
        <v>36</v>
      </c>
    </row>
    <row r="407" spans="1:4" ht="13" x14ac:dyDescent="0.3">
      <c r="A407" s="12">
        <v>20</v>
      </c>
      <c r="B407" s="9">
        <v>659</v>
      </c>
      <c r="C407" s="9">
        <v>631</v>
      </c>
      <c r="D407" s="54">
        <v>28</v>
      </c>
    </row>
    <row r="408" spans="1:4" ht="13" x14ac:dyDescent="0.3">
      <c r="A408" s="7">
        <v>21</v>
      </c>
      <c r="B408" s="11">
        <v>0</v>
      </c>
      <c r="C408" s="11">
        <v>0</v>
      </c>
      <c r="D408" s="55">
        <v>0</v>
      </c>
    </row>
    <row r="409" spans="1:4" ht="13" x14ac:dyDescent="0.3">
      <c r="A409" s="7">
        <v>22</v>
      </c>
      <c r="B409" s="11">
        <v>0</v>
      </c>
      <c r="C409" s="11">
        <v>0</v>
      </c>
      <c r="D409" s="55">
        <v>0</v>
      </c>
    </row>
    <row r="410" spans="1:4" ht="13" x14ac:dyDescent="0.3">
      <c r="A410" s="7">
        <v>23</v>
      </c>
      <c r="B410" s="11">
        <v>0</v>
      </c>
      <c r="C410" s="11">
        <v>0</v>
      </c>
      <c r="D410" s="55">
        <v>0</v>
      </c>
    </row>
    <row r="411" spans="1:4" ht="13" x14ac:dyDescent="0.3">
      <c r="A411" s="7">
        <v>24</v>
      </c>
      <c r="B411" s="11">
        <v>0</v>
      </c>
      <c r="C411" s="11">
        <v>0</v>
      </c>
      <c r="D411" s="55">
        <v>0</v>
      </c>
    </row>
    <row r="412" spans="1:4" ht="13" x14ac:dyDescent="0.3">
      <c r="A412" s="7">
        <v>25</v>
      </c>
      <c r="B412" s="11">
        <v>0</v>
      </c>
      <c r="C412" s="11">
        <v>0</v>
      </c>
      <c r="D412" s="55">
        <v>0</v>
      </c>
    </row>
    <row r="413" spans="1:4" ht="13" x14ac:dyDescent="0.3">
      <c r="A413" s="7">
        <v>26</v>
      </c>
      <c r="B413" s="11">
        <v>0</v>
      </c>
      <c r="C413" s="11">
        <v>0</v>
      </c>
      <c r="D413" s="55">
        <v>0</v>
      </c>
    </row>
    <row r="414" spans="1:4" ht="13" x14ac:dyDescent="0.3">
      <c r="A414" s="7">
        <v>27</v>
      </c>
      <c r="B414" s="11">
        <v>0</v>
      </c>
      <c r="C414" s="11">
        <v>0</v>
      </c>
      <c r="D414" s="55">
        <v>0</v>
      </c>
    </row>
    <row r="415" spans="1:4" ht="13" x14ac:dyDescent="0.3">
      <c r="A415" s="7">
        <v>28</v>
      </c>
      <c r="B415" s="11">
        <v>0</v>
      </c>
      <c r="C415" s="11">
        <v>0</v>
      </c>
      <c r="D415" s="55">
        <v>0</v>
      </c>
    </row>
    <row r="416" spans="1:4" ht="13" x14ac:dyDescent="0.3">
      <c r="A416" s="7">
        <v>29</v>
      </c>
      <c r="B416" s="11">
        <v>0</v>
      </c>
      <c r="C416" s="11">
        <v>0</v>
      </c>
      <c r="D416" s="55">
        <v>0</v>
      </c>
    </row>
    <row r="417" spans="1:4" ht="13" x14ac:dyDescent="0.3">
      <c r="A417" s="7">
        <v>30</v>
      </c>
      <c r="B417" s="11">
        <v>0</v>
      </c>
      <c r="C417" s="11">
        <v>0</v>
      </c>
      <c r="D417" s="55">
        <v>0</v>
      </c>
    </row>
    <row r="418" spans="1:4" ht="13.5" thickBot="1" x14ac:dyDescent="0.35">
      <c r="A418" s="50">
        <v>31</v>
      </c>
      <c r="B418" s="11">
        <v>0</v>
      </c>
      <c r="C418" s="11">
        <v>0</v>
      </c>
      <c r="D418" s="55">
        <v>0</v>
      </c>
    </row>
    <row r="419" spans="1:4" x14ac:dyDescent="0.25">
      <c r="A419" s="85"/>
      <c r="B419" s="17"/>
      <c r="C419" s="17"/>
      <c r="D419" s="17"/>
    </row>
    <row r="420" spans="1:4" ht="13" x14ac:dyDescent="0.3">
      <c r="A420" s="86" t="s">
        <v>3</v>
      </c>
      <c r="B420" s="33">
        <f>SUM(B388:B419)</f>
        <v>14172</v>
      </c>
      <c r="C420" s="33">
        <f t="shared" ref="C420:D420" si="11">SUM(C388:C419)</f>
        <v>13520</v>
      </c>
      <c r="D420" s="33">
        <f t="shared" si="11"/>
        <v>652</v>
      </c>
    </row>
    <row r="421" spans="1:4" ht="13" thickBot="1" x14ac:dyDescent="0.3">
      <c r="A421" s="87"/>
      <c r="B421" s="20"/>
      <c r="C421" s="20"/>
      <c r="D421" s="21"/>
    </row>
    <row r="422" spans="1:4" x14ac:dyDescent="0.25">
      <c r="B422"/>
      <c r="C422"/>
      <c r="D422"/>
    </row>
    <row r="423" spans="1:4" x14ac:dyDescent="0.25">
      <c r="B423"/>
      <c r="C423"/>
      <c r="D423"/>
    </row>
    <row r="424" spans="1:4" ht="13" x14ac:dyDescent="0.3">
      <c r="A424" s="62" t="s">
        <v>13</v>
      </c>
      <c r="B424" s="63">
        <f t="shared" ref="B424:D424" si="12">B35+B70+B105+B140+B175+B210+B245+B280+B315+B350+B385+B420</f>
        <v>229294</v>
      </c>
      <c r="C424" s="63">
        <f t="shared" si="12"/>
        <v>217776</v>
      </c>
      <c r="D424" s="63">
        <f t="shared" si="12"/>
        <v>11518</v>
      </c>
    </row>
    <row r="425" spans="1:4" x14ac:dyDescent="0.25">
      <c r="B425"/>
      <c r="C425"/>
      <c r="D425"/>
    </row>
    <row r="426" spans="1:4" x14ac:dyDescent="0.25">
      <c r="A426" s="61" t="s">
        <v>18</v>
      </c>
      <c r="C426" s="88">
        <f>C424+D424-B424</f>
        <v>0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7435E-6491-4466-81B2-E229661E72DA}">
  <dimension ref="A1:F426"/>
  <sheetViews>
    <sheetView view="pageBreakPreview" zoomScale="60" zoomScaleNormal="100" workbookViewId="0">
      <pane ySplit="1" topLeftCell="A2" activePane="bottomLeft" state="frozen"/>
      <selection activeCell="C356" sqref="C356"/>
      <selection pane="bottomLeft" activeCell="C356" sqref="C356"/>
    </sheetView>
  </sheetViews>
  <sheetFormatPr baseColWidth="10" defaultColWidth="9.54296875" defaultRowHeight="12.5" x14ac:dyDescent="0.25"/>
  <cols>
    <col min="1" max="1" width="16.54296875" style="61" bestFit="1" customWidth="1"/>
    <col min="2" max="2" width="8.7265625" style="61" customWidth="1"/>
    <col min="3" max="3" width="9.26953125" style="61" customWidth="1"/>
    <col min="4" max="4" width="8.7265625" style="61" customWidth="1"/>
    <col min="257" max="257" width="14.81640625" customWidth="1"/>
    <col min="258" max="258" width="8.7265625" customWidth="1"/>
    <col min="259" max="259" width="9.26953125" customWidth="1"/>
    <col min="260" max="260" width="8.7265625" customWidth="1"/>
    <col min="513" max="513" width="14.81640625" customWidth="1"/>
    <col min="514" max="514" width="8.7265625" customWidth="1"/>
    <col min="515" max="515" width="9.26953125" customWidth="1"/>
    <col min="516" max="516" width="8.7265625" customWidth="1"/>
    <col min="769" max="769" width="14.81640625" customWidth="1"/>
    <col min="770" max="770" width="8.7265625" customWidth="1"/>
    <col min="771" max="771" width="9.26953125" customWidth="1"/>
    <col min="772" max="772" width="8.7265625" customWidth="1"/>
    <col min="1025" max="1025" width="14.81640625" customWidth="1"/>
    <col min="1026" max="1026" width="8.7265625" customWidth="1"/>
    <col min="1027" max="1027" width="9.26953125" customWidth="1"/>
    <col min="1028" max="1028" width="8.7265625" customWidth="1"/>
    <col min="1281" max="1281" width="14.81640625" customWidth="1"/>
    <col min="1282" max="1282" width="8.7265625" customWidth="1"/>
    <col min="1283" max="1283" width="9.26953125" customWidth="1"/>
    <col min="1284" max="1284" width="8.7265625" customWidth="1"/>
    <col min="1537" max="1537" width="14.81640625" customWidth="1"/>
    <col min="1538" max="1538" width="8.7265625" customWidth="1"/>
    <col min="1539" max="1539" width="9.26953125" customWidth="1"/>
    <col min="1540" max="1540" width="8.7265625" customWidth="1"/>
    <col min="1793" max="1793" width="14.81640625" customWidth="1"/>
    <col min="1794" max="1794" width="8.7265625" customWidth="1"/>
    <col min="1795" max="1795" width="9.26953125" customWidth="1"/>
    <col min="1796" max="1796" width="8.7265625" customWidth="1"/>
    <col min="2049" max="2049" width="14.81640625" customWidth="1"/>
    <col min="2050" max="2050" width="8.7265625" customWidth="1"/>
    <col min="2051" max="2051" width="9.26953125" customWidth="1"/>
    <col min="2052" max="2052" width="8.7265625" customWidth="1"/>
    <col min="2305" max="2305" width="14.81640625" customWidth="1"/>
    <col min="2306" max="2306" width="8.7265625" customWidth="1"/>
    <col min="2307" max="2307" width="9.26953125" customWidth="1"/>
    <col min="2308" max="2308" width="8.7265625" customWidth="1"/>
    <col min="2561" max="2561" width="14.81640625" customWidth="1"/>
    <col min="2562" max="2562" width="8.7265625" customWidth="1"/>
    <col min="2563" max="2563" width="9.26953125" customWidth="1"/>
    <col min="2564" max="2564" width="8.7265625" customWidth="1"/>
    <col min="2817" max="2817" width="14.81640625" customWidth="1"/>
    <col min="2818" max="2818" width="8.7265625" customWidth="1"/>
    <col min="2819" max="2819" width="9.26953125" customWidth="1"/>
    <col min="2820" max="2820" width="8.7265625" customWidth="1"/>
    <col min="3073" max="3073" width="14.81640625" customWidth="1"/>
    <col min="3074" max="3074" width="8.7265625" customWidth="1"/>
    <col min="3075" max="3075" width="9.26953125" customWidth="1"/>
    <col min="3076" max="3076" width="8.7265625" customWidth="1"/>
    <col min="3329" max="3329" width="14.81640625" customWidth="1"/>
    <col min="3330" max="3330" width="8.7265625" customWidth="1"/>
    <col min="3331" max="3331" width="9.26953125" customWidth="1"/>
    <col min="3332" max="3332" width="8.7265625" customWidth="1"/>
    <col min="3585" max="3585" width="14.81640625" customWidth="1"/>
    <col min="3586" max="3586" width="8.7265625" customWidth="1"/>
    <col min="3587" max="3587" width="9.26953125" customWidth="1"/>
    <col min="3588" max="3588" width="8.7265625" customWidth="1"/>
    <col min="3841" max="3841" width="14.81640625" customWidth="1"/>
    <col min="3842" max="3842" width="8.7265625" customWidth="1"/>
    <col min="3843" max="3843" width="9.26953125" customWidth="1"/>
    <col min="3844" max="3844" width="8.7265625" customWidth="1"/>
    <col min="4097" max="4097" width="14.81640625" customWidth="1"/>
    <col min="4098" max="4098" width="8.7265625" customWidth="1"/>
    <col min="4099" max="4099" width="9.26953125" customWidth="1"/>
    <col min="4100" max="4100" width="8.7265625" customWidth="1"/>
    <col min="4353" max="4353" width="14.81640625" customWidth="1"/>
    <col min="4354" max="4354" width="8.7265625" customWidth="1"/>
    <col min="4355" max="4355" width="9.26953125" customWidth="1"/>
    <col min="4356" max="4356" width="8.7265625" customWidth="1"/>
    <col min="4609" max="4609" width="14.81640625" customWidth="1"/>
    <col min="4610" max="4610" width="8.7265625" customWidth="1"/>
    <col min="4611" max="4611" width="9.26953125" customWidth="1"/>
    <col min="4612" max="4612" width="8.7265625" customWidth="1"/>
    <col min="4865" max="4865" width="14.81640625" customWidth="1"/>
    <col min="4866" max="4866" width="8.7265625" customWidth="1"/>
    <col min="4867" max="4867" width="9.26953125" customWidth="1"/>
    <col min="4868" max="4868" width="8.7265625" customWidth="1"/>
    <col min="5121" max="5121" width="14.81640625" customWidth="1"/>
    <col min="5122" max="5122" width="8.7265625" customWidth="1"/>
    <col min="5123" max="5123" width="9.26953125" customWidth="1"/>
    <col min="5124" max="5124" width="8.7265625" customWidth="1"/>
    <col min="5377" max="5377" width="14.81640625" customWidth="1"/>
    <col min="5378" max="5378" width="8.7265625" customWidth="1"/>
    <col min="5379" max="5379" width="9.26953125" customWidth="1"/>
    <col min="5380" max="5380" width="8.7265625" customWidth="1"/>
    <col min="5633" max="5633" width="14.81640625" customWidth="1"/>
    <col min="5634" max="5634" width="8.7265625" customWidth="1"/>
    <col min="5635" max="5635" width="9.26953125" customWidth="1"/>
    <col min="5636" max="5636" width="8.7265625" customWidth="1"/>
    <col min="5889" max="5889" width="14.81640625" customWidth="1"/>
    <col min="5890" max="5890" width="8.7265625" customWidth="1"/>
    <col min="5891" max="5891" width="9.26953125" customWidth="1"/>
    <col min="5892" max="5892" width="8.7265625" customWidth="1"/>
    <col min="6145" max="6145" width="14.81640625" customWidth="1"/>
    <col min="6146" max="6146" width="8.7265625" customWidth="1"/>
    <col min="6147" max="6147" width="9.26953125" customWidth="1"/>
    <col min="6148" max="6148" width="8.7265625" customWidth="1"/>
    <col min="6401" max="6401" width="14.81640625" customWidth="1"/>
    <col min="6402" max="6402" width="8.7265625" customWidth="1"/>
    <col min="6403" max="6403" width="9.26953125" customWidth="1"/>
    <col min="6404" max="6404" width="8.7265625" customWidth="1"/>
    <col min="6657" max="6657" width="14.81640625" customWidth="1"/>
    <col min="6658" max="6658" width="8.7265625" customWidth="1"/>
    <col min="6659" max="6659" width="9.26953125" customWidth="1"/>
    <col min="6660" max="6660" width="8.7265625" customWidth="1"/>
    <col min="6913" max="6913" width="14.81640625" customWidth="1"/>
    <col min="6914" max="6914" width="8.7265625" customWidth="1"/>
    <col min="6915" max="6915" width="9.26953125" customWidth="1"/>
    <col min="6916" max="6916" width="8.7265625" customWidth="1"/>
    <col min="7169" max="7169" width="14.81640625" customWidth="1"/>
    <col min="7170" max="7170" width="8.7265625" customWidth="1"/>
    <col min="7171" max="7171" width="9.26953125" customWidth="1"/>
    <col min="7172" max="7172" width="8.7265625" customWidth="1"/>
    <col min="7425" max="7425" width="14.81640625" customWidth="1"/>
    <col min="7426" max="7426" width="8.7265625" customWidth="1"/>
    <col min="7427" max="7427" width="9.26953125" customWidth="1"/>
    <col min="7428" max="7428" width="8.7265625" customWidth="1"/>
    <col min="7681" max="7681" width="14.81640625" customWidth="1"/>
    <col min="7682" max="7682" width="8.7265625" customWidth="1"/>
    <col min="7683" max="7683" width="9.26953125" customWidth="1"/>
    <col min="7684" max="7684" width="8.7265625" customWidth="1"/>
    <col min="7937" max="7937" width="14.81640625" customWidth="1"/>
    <col min="7938" max="7938" width="8.7265625" customWidth="1"/>
    <col min="7939" max="7939" width="9.26953125" customWidth="1"/>
    <col min="7940" max="7940" width="8.7265625" customWidth="1"/>
    <col min="8193" max="8193" width="14.81640625" customWidth="1"/>
    <col min="8194" max="8194" width="8.7265625" customWidth="1"/>
    <col min="8195" max="8195" width="9.26953125" customWidth="1"/>
    <col min="8196" max="8196" width="8.7265625" customWidth="1"/>
    <col min="8449" max="8449" width="14.81640625" customWidth="1"/>
    <col min="8450" max="8450" width="8.7265625" customWidth="1"/>
    <col min="8451" max="8451" width="9.26953125" customWidth="1"/>
    <col min="8452" max="8452" width="8.7265625" customWidth="1"/>
    <col min="8705" max="8705" width="14.81640625" customWidth="1"/>
    <col min="8706" max="8706" width="8.7265625" customWidth="1"/>
    <col min="8707" max="8707" width="9.26953125" customWidth="1"/>
    <col min="8708" max="8708" width="8.7265625" customWidth="1"/>
    <col min="8961" max="8961" width="14.81640625" customWidth="1"/>
    <col min="8962" max="8962" width="8.7265625" customWidth="1"/>
    <col min="8963" max="8963" width="9.26953125" customWidth="1"/>
    <col min="8964" max="8964" width="8.7265625" customWidth="1"/>
    <col min="9217" max="9217" width="14.81640625" customWidth="1"/>
    <col min="9218" max="9218" width="8.7265625" customWidth="1"/>
    <col min="9219" max="9219" width="9.26953125" customWidth="1"/>
    <col min="9220" max="9220" width="8.7265625" customWidth="1"/>
    <col min="9473" max="9473" width="14.81640625" customWidth="1"/>
    <col min="9474" max="9474" width="8.7265625" customWidth="1"/>
    <col min="9475" max="9475" width="9.26953125" customWidth="1"/>
    <col min="9476" max="9476" width="8.7265625" customWidth="1"/>
    <col min="9729" max="9729" width="14.81640625" customWidth="1"/>
    <col min="9730" max="9730" width="8.7265625" customWidth="1"/>
    <col min="9731" max="9731" width="9.26953125" customWidth="1"/>
    <col min="9732" max="9732" width="8.7265625" customWidth="1"/>
    <col min="9985" max="9985" width="14.81640625" customWidth="1"/>
    <col min="9986" max="9986" width="8.7265625" customWidth="1"/>
    <col min="9987" max="9987" width="9.26953125" customWidth="1"/>
    <col min="9988" max="9988" width="8.7265625" customWidth="1"/>
    <col min="10241" max="10241" width="14.81640625" customWidth="1"/>
    <col min="10242" max="10242" width="8.7265625" customWidth="1"/>
    <col min="10243" max="10243" width="9.26953125" customWidth="1"/>
    <col min="10244" max="10244" width="8.7265625" customWidth="1"/>
    <col min="10497" max="10497" width="14.81640625" customWidth="1"/>
    <col min="10498" max="10498" width="8.7265625" customWidth="1"/>
    <col min="10499" max="10499" width="9.26953125" customWidth="1"/>
    <col min="10500" max="10500" width="8.7265625" customWidth="1"/>
    <col min="10753" max="10753" width="14.81640625" customWidth="1"/>
    <col min="10754" max="10754" width="8.7265625" customWidth="1"/>
    <col min="10755" max="10755" width="9.26953125" customWidth="1"/>
    <col min="10756" max="10756" width="8.7265625" customWidth="1"/>
    <col min="11009" max="11009" width="14.81640625" customWidth="1"/>
    <col min="11010" max="11010" width="8.7265625" customWidth="1"/>
    <col min="11011" max="11011" width="9.26953125" customWidth="1"/>
    <col min="11012" max="11012" width="8.7265625" customWidth="1"/>
    <col min="11265" max="11265" width="14.81640625" customWidth="1"/>
    <col min="11266" max="11266" width="8.7265625" customWidth="1"/>
    <col min="11267" max="11267" width="9.26953125" customWidth="1"/>
    <col min="11268" max="11268" width="8.7265625" customWidth="1"/>
    <col min="11521" max="11521" width="14.81640625" customWidth="1"/>
    <col min="11522" max="11522" width="8.7265625" customWidth="1"/>
    <col min="11523" max="11523" width="9.26953125" customWidth="1"/>
    <col min="11524" max="11524" width="8.7265625" customWidth="1"/>
    <col min="11777" max="11777" width="14.81640625" customWidth="1"/>
    <col min="11778" max="11778" width="8.7265625" customWidth="1"/>
    <col min="11779" max="11779" width="9.26953125" customWidth="1"/>
    <col min="11780" max="11780" width="8.7265625" customWidth="1"/>
    <col min="12033" max="12033" width="14.81640625" customWidth="1"/>
    <col min="12034" max="12034" width="8.7265625" customWidth="1"/>
    <col min="12035" max="12035" width="9.26953125" customWidth="1"/>
    <col min="12036" max="12036" width="8.7265625" customWidth="1"/>
    <col min="12289" max="12289" width="14.81640625" customWidth="1"/>
    <col min="12290" max="12290" width="8.7265625" customWidth="1"/>
    <col min="12291" max="12291" width="9.26953125" customWidth="1"/>
    <col min="12292" max="12292" width="8.7265625" customWidth="1"/>
    <col min="12545" max="12545" width="14.81640625" customWidth="1"/>
    <col min="12546" max="12546" width="8.7265625" customWidth="1"/>
    <col min="12547" max="12547" width="9.26953125" customWidth="1"/>
    <col min="12548" max="12548" width="8.7265625" customWidth="1"/>
    <col min="12801" max="12801" width="14.81640625" customWidth="1"/>
    <col min="12802" max="12802" width="8.7265625" customWidth="1"/>
    <col min="12803" max="12803" width="9.26953125" customWidth="1"/>
    <col min="12804" max="12804" width="8.7265625" customWidth="1"/>
    <col min="13057" max="13057" width="14.81640625" customWidth="1"/>
    <col min="13058" max="13058" width="8.7265625" customWidth="1"/>
    <col min="13059" max="13059" width="9.26953125" customWidth="1"/>
    <col min="13060" max="13060" width="8.7265625" customWidth="1"/>
    <col min="13313" max="13313" width="14.81640625" customWidth="1"/>
    <col min="13314" max="13314" width="8.7265625" customWidth="1"/>
    <col min="13315" max="13315" width="9.26953125" customWidth="1"/>
    <col min="13316" max="13316" width="8.7265625" customWidth="1"/>
    <col min="13569" max="13569" width="14.81640625" customWidth="1"/>
    <col min="13570" max="13570" width="8.7265625" customWidth="1"/>
    <col min="13571" max="13571" width="9.26953125" customWidth="1"/>
    <col min="13572" max="13572" width="8.7265625" customWidth="1"/>
    <col min="13825" max="13825" width="14.81640625" customWidth="1"/>
    <col min="13826" max="13826" width="8.7265625" customWidth="1"/>
    <col min="13827" max="13827" width="9.26953125" customWidth="1"/>
    <col min="13828" max="13828" width="8.7265625" customWidth="1"/>
    <col min="14081" max="14081" width="14.81640625" customWidth="1"/>
    <col min="14082" max="14082" width="8.7265625" customWidth="1"/>
    <col min="14083" max="14083" width="9.26953125" customWidth="1"/>
    <col min="14084" max="14084" width="8.7265625" customWidth="1"/>
    <col min="14337" max="14337" width="14.81640625" customWidth="1"/>
    <col min="14338" max="14338" width="8.7265625" customWidth="1"/>
    <col min="14339" max="14339" width="9.26953125" customWidth="1"/>
    <col min="14340" max="14340" width="8.7265625" customWidth="1"/>
    <col min="14593" max="14593" width="14.81640625" customWidth="1"/>
    <col min="14594" max="14594" width="8.7265625" customWidth="1"/>
    <col min="14595" max="14595" width="9.26953125" customWidth="1"/>
    <col min="14596" max="14596" width="8.7265625" customWidth="1"/>
    <col min="14849" max="14849" width="14.81640625" customWidth="1"/>
    <col min="14850" max="14850" width="8.7265625" customWidth="1"/>
    <col min="14851" max="14851" width="9.26953125" customWidth="1"/>
    <col min="14852" max="14852" width="8.7265625" customWidth="1"/>
    <col min="15105" max="15105" width="14.81640625" customWidth="1"/>
    <col min="15106" max="15106" width="8.7265625" customWidth="1"/>
    <col min="15107" max="15107" width="9.26953125" customWidth="1"/>
    <col min="15108" max="15108" width="8.7265625" customWidth="1"/>
    <col min="15361" max="15361" width="14.81640625" customWidth="1"/>
    <col min="15362" max="15362" width="8.7265625" customWidth="1"/>
    <col min="15363" max="15363" width="9.26953125" customWidth="1"/>
    <col min="15364" max="15364" width="8.7265625" customWidth="1"/>
    <col min="15617" max="15617" width="14.81640625" customWidth="1"/>
    <col min="15618" max="15618" width="8.7265625" customWidth="1"/>
    <col min="15619" max="15619" width="9.26953125" customWidth="1"/>
    <col min="15620" max="15620" width="8.7265625" customWidth="1"/>
    <col min="15873" max="15873" width="14.81640625" customWidth="1"/>
    <col min="15874" max="15874" width="8.7265625" customWidth="1"/>
    <col min="15875" max="15875" width="9.26953125" customWidth="1"/>
    <col min="15876" max="15876" width="8.7265625" customWidth="1"/>
    <col min="16129" max="16129" width="14.81640625" customWidth="1"/>
    <col min="16130" max="16130" width="8.7265625" customWidth="1"/>
    <col min="16131" max="16131" width="9.26953125" customWidth="1"/>
    <col min="16132" max="16132" width="8.7265625" customWidth="1"/>
  </cols>
  <sheetData>
    <row r="1" spans="1:4" s="2" customFormat="1" ht="26.25" customHeight="1" x14ac:dyDescent="0.25">
      <c r="A1" s="65">
        <v>2023</v>
      </c>
      <c r="B1" s="1" t="s">
        <v>15</v>
      </c>
      <c r="C1" s="1" t="s">
        <v>0</v>
      </c>
      <c r="D1" s="1" t="s">
        <v>1</v>
      </c>
    </row>
    <row r="2" spans="1:4" ht="24" customHeight="1" thickBot="1" x14ac:dyDescent="0.3">
      <c r="A2" s="64" t="s">
        <v>2</v>
      </c>
      <c r="B2" s="3"/>
      <c r="C2" s="3"/>
      <c r="D2" s="3"/>
    </row>
    <row r="3" spans="1:4" ht="13" x14ac:dyDescent="0.3">
      <c r="A3" s="24">
        <v>1</v>
      </c>
      <c r="B3" s="5"/>
      <c r="C3" s="6"/>
      <c r="D3" s="66"/>
    </row>
    <row r="4" spans="1:4" ht="13" x14ac:dyDescent="0.3">
      <c r="A4" s="13">
        <v>2</v>
      </c>
      <c r="B4" s="10"/>
      <c r="C4" s="11"/>
      <c r="D4" s="10"/>
    </row>
    <row r="5" spans="1:4" ht="13" x14ac:dyDescent="0.3">
      <c r="A5" s="12">
        <v>3</v>
      </c>
      <c r="B5" s="8">
        <v>946</v>
      </c>
      <c r="C5" s="9">
        <v>895</v>
      </c>
      <c r="D5" s="8">
        <v>51</v>
      </c>
    </row>
    <row r="6" spans="1:4" ht="13" x14ac:dyDescent="0.3">
      <c r="A6" s="12">
        <v>4</v>
      </c>
      <c r="B6" s="8">
        <v>797</v>
      </c>
      <c r="C6" s="9">
        <v>762</v>
      </c>
      <c r="D6" s="8">
        <v>35</v>
      </c>
    </row>
    <row r="7" spans="1:4" ht="13" x14ac:dyDescent="0.3">
      <c r="A7" s="12">
        <v>5</v>
      </c>
      <c r="B7" s="8">
        <v>974</v>
      </c>
      <c r="C7" s="9">
        <v>926</v>
      </c>
      <c r="D7" s="8">
        <v>48</v>
      </c>
    </row>
    <row r="8" spans="1:4" ht="13" x14ac:dyDescent="0.3">
      <c r="A8" s="12">
        <v>6</v>
      </c>
      <c r="B8" s="8">
        <v>888</v>
      </c>
      <c r="C8" s="9">
        <v>844</v>
      </c>
      <c r="D8" s="8">
        <v>44</v>
      </c>
    </row>
    <row r="9" spans="1:4" ht="13" x14ac:dyDescent="0.3">
      <c r="A9" s="13">
        <v>7</v>
      </c>
      <c r="B9" s="10"/>
      <c r="C9" s="11"/>
      <c r="D9" s="10"/>
    </row>
    <row r="10" spans="1:4" ht="13" x14ac:dyDescent="0.3">
      <c r="A10" s="13">
        <v>8</v>
      </c>
      <c r="B10" s="10"/>
      <c r="C10" s="11"/>
      <c r="D10" s="10"/>
    </row>
    <row r="11" spans="1:4" ht="13" x14ac:dyDescent="0.3">
      <c r="A11" s="12">
        <v>9</v>
      </c>
      <c r="B11" s="8">
        <v>1029</v>
      </c>
      <c r="C11" s="9">
        <v>960</v>
      </c>
      <c r="D11" s="8">
        <v>69</v>
      </c>
    </row>
    <row r="12" spans="1:4" ht="13" x14ac:dyDescent="0.3">
      <c r="A12" s="12">
        <v>10</v>
      </c>
      <c r="B12" s="8">
        <v>1050</v>
      </c>
      <c r="C12" s="9">
        <v>992</v>
      </c>
      <c r="D12" s="8">
        <v>58</v>
      </c>
    </row>
    <row r="13" spans="1:4" ht="13" x14ac:dyDescent="0.3">
      <c r="A13" s="12">
        <v>11</v>
      </c>
      <c r="B13" s="8">
        <v>919</v>
      </c>
      <c r="C13" s="9">
        <v>885</v>
      </c>
      <c r="D13" s="8">
        <v>34</v>
      </c>
    </row>
    <row r="14" spans="1:4" ht="13" x14ac:dyDescent="0.3">
      <c r="A14" s="12">
        <v>12</v>
      </c>
      <c r="B14" s="8">
        <v>1041</v>
      </c>
      <c r="C14" s="9">
        <v>986</v>
      </c>
      <c r="D14" s="8">
        <v>55</v>
      </c>
    </row>
    <row r="15" spans="1:4" ht="13" x14ac:dyDescent="0.3">
      <c r="A15" s="12">
        <v>13</v>
      </c>
      <c r="B15" s="8">
        <v>820</v>
      </c>
      <c r="C15" s="9">
        <v>776</v>
      </c>
      <c r="D15" s="8">
        <v>44</v>
      </c>
    </row>
    <row r="16" spans="1:4" ht="13" x14ac:dyDescent="0.3">
      <c r="A16" s="13">
        <v>14</v>
      </c>
      <c r="B16" s="10"/>
      <c r="C16" s="11"/>
      <c r="D16" s="10"/>
    </row>
    <row r="17" spans="1:4" ht="13" x14ac:dyDescent="0.3">
      <c r="A17" s="13">
        <v>15</v>
      </c>
      <c r="B17" s="10"/>
      <c r="C17" s="11"/>
      <c r="D17" s="10"/>
    </row>
    <row r="18" spans="1:4" ht="13" x14ac:dyDescent="0.3">
      <c r="A18" s="12">
        <v>16</v>
      </c>
      <c r="B18" s="8">
        <v>1005</v>
      </c>
      <c r="C18" s="9">
        <v>943</v>
      </c>
      <c r="D18" s="8">
        <v>62</v>
      </c>
    </row>
    <row r="19" spans="1:4" ht="13" x14ac:dyDescent="0.3">
      <c r="A19" s="12">
        <v>17</v>
      </c>
      <c r="B19" s="8">
        <v>1010</v>
      </c>
      <c r="C19" s="9">
        <v>959</v>
      </c>
      <c r="D19" s="8">
        <v>51</v>
      </c>
    </row>
    <row r="20" spans="1:4" ht="13" x14ac:dyDescent="0.3">
      <c r="A20" s="12">
        <v>18</v>
      </c>
      <c r="B20" s="8">
        <v>866</v>
      </c>
      <c r="C20" s="9">
        <v>828</v>
      </c>
      <c r="D20" s="8">
        <v>38</v>
      </c>
    </row>
    <row r="21" spans="1:4" ht="13" x14ac:dyDescent="0.3">
      <c r="A21" s="12">
        <v>19</v>
      </c>
      <c r="B21" s="8">
        <v>732</v>
      </c>
      <c r="C21" s="9">
        <v>698</v>
      </c>
      <c r="D21" s="8">
        <v>34</v>
      </c>
    </row>
    <row r="22" spans="1:4" ht="13" x14ac:dyDescent="0.3">
      <c r="A22" s="12">
        <v>20</v>
      </c>
      <c r="B22" s="8">
        <v>862</v>
      </c>
      <c r="C22" s="9">
        <v>818</v>
      </c>
      <c r="D22" s="8">
        <v>44</v>
      </c>
    </row>
    <row r="23" spans="1:4" ht="13" x14ac:dyDescent="0.3">
      <c r="A23" s="13">
        <v>21</v>
      </c>
      <c r="B23" s="10"/>
      <c r="C23" s="11"/>
      <c r="D23" s="10"/>
    </row>
    <row r="24" spans="1:4" ht="13" x14ac:dyDescent="0.3">
      <c r="A24" s="13">
        <v>22</v>
      </c>
      <c r="B24" s="10"/>
      <c r="C24" s="11"/>
      <c r="D24" s="10"/>
    </row>
    <row r="25" spans="1:4" ht="13" x14ac:dyDescent="0.3">
      <c r="A25" s="12">
        <v>23</v>
      </c>
      <c r="B25" s="8">
        <v>1028</v>
      </c>
      <c r="C25" s="9">
        <v>987</v>
      </c>
      <c r="D25" s="8">
        <v>41</v>
      </c>
    </row>
    <row r="26" spans="1:4" ht="13" x14ac:dyDescent="0.3">
      <c r="A26" s="12">
        <v>24</v>
      </c>
      <c r="B26" s="8">
        <v>1115</v>
      </c>
      <c r="C26" s="9">
        <v>1059</v>
      </c>
      <c r="D26" s="8">
        <v>56</v>
      </c>
    </row>
    <row r="27" spans="1:4" ht="13" x14ac:dyDescent="0.3">
      <c r="A27" s="12">
        <v>25</v>
      </c>
      <c r="B27" s="8">
        <v>878</v>
      </c>
      <c r="C27" s="9">
        <v>834</v>
      </c>
      <c r="D27" s="8">
        <v>44</v>
      </c>
    </row>
    <row r="28" spans="1:4" ht="13" x14ac:dyDescent="0.3">
      <c r="A28" s="12">
        <v>26</v>
      </c>
      <c r="B28" s="8">
        <v>973</v>
      </c>
      <c r="C28" s="9">
        <v>915</v>
      </c>
      <c r="D28" s="8">
        <v>58</v>
      </c>
    </row>
    <row r="29" spans="1:4" ht="13" x14ac:dyDescent="0.3">
      <c r="A29" s="12">
        <v>27</v>
      </c>
      <c r="B29" s="8">
        <v>765</v>
      </c>
      <c r="C29" s="9">
        <v>723</v>
      </c>
      <c r="D29" s="8">
        <v>42</v>
      </c>
    </row>
    <row r="30" spans="1:4" ht="13" x14ac:dyDescent="0.3">
      <c r="A30" s="13">
        <v>28</v>
      </c>
      <c r="B30" s="10"/>
      <c r="C30" s="11"/>
      <c r="D30" s="10"/>
    </row>
    <row r="31" spans="1:4" ht="13" x14ac:dyDescent="0.3">
      <c r="A31" s="78">
        <v>29</v>
      </c>
      <c r="B31" s="10"/>
      <c r="C31" s="11"/>
      <c r="D31" s="10"/>
    </row>
    <row r="32" spans="1:4" ht="13" x14ac:dyDescent="0.3">
      <c r="A32" s="12">
        <v>30</v>
      </c>
      <c r="B32" s="8">
        <v>1041</v>
      </c>
      <c r="C32" s="9">
        <v>970</v>
      </c>
      <c r="D32" s="8">
        <v>71</v>
      </c>
    </row>
    <row r="33" spans="1:4" ht="13.5" thickBot="1" x14ac:dyDescent="0.35">
      <c r="A33" s="15">
        <v>31</v>
      </c>
      <c r="B33" s="8">
        <v>741</v>
      </c>
      <c r="C33" s="9">
        <v>708</v>
      </c>
      <c r="D33" s="8">
        <v>33</v>
      </c>
    </row>
    <row r="34" spans="1:4" ht="13" x14ac:dyDescent="0.3">
      <c r="A34" s="16"/>
      <c r="B34" s="17"/>
      <c r="C34" s="17"/>
      <c r="D34" s="18"/>
    </row>
    <row r="35" spans="1:4" ht="13" x14ac:dyDescent="0.3">
      <c r="A35" s="14" t="s">
        <v>3</v>
      </c>
      <c r="B35" s="19">
        <f t="shared" ref="B35:D35" si="0">SUM(B3:B33)</f>
        <v>19480</v>
      </c>
      <c r="C35" s="19">
        <f t="shared" si="0"/>
        <v>18468</v>
      </c>
      <c r="D35" s="19">
        <f t="shared" si="0"/>
        <v>1012</v>
      </c>
    </row>
    <row r="36" spans="1:4" ht="13.5" thickBot="1" x14ac:dyDescent="0.35">
      <c r="A36" s="15"/>
      <c r="B36" s="20"/>
      <c r="C36" s="20"/>
      <c r="D36" s="21"/>
    </row>
    <row r="37" spans="1:4" ht="24" customHeight="1" thickBot="1" x14ac:dyDescent="0.35">
      <c r="A37" s="22" t="s">
        <v>4</v>
      </c>
      <c r="B37" s="23"/>
      <c r="C37" s="23"/>
      <c r="D37" s="23"/>
    </row>
    <row r="38" spans="1:4" ht="13" x14ac:dyDescent="0.3">
      <c r="A38" s="16">
        <v>1</v>
      </c>
      <c r="B38" s="27">
        <v>934</v>
      </c>
      <c r="C38" s="33">
        <v>891</v>
      </c>
      <c r="D38" s="27">
        <v>43</v>
      </c>
    </row>
    <row r="39" spans="1:4" ht="13" x14ac:dyDescent="0.3">
      <c r="A39" s="12">
        <v>2</v>
      </c>
      <c r="B39" s="27">
        <v>1049</v>
      </c>
      <c r="C39" s="9">
        <v>991</v>
      </c>
      <c r="D39" s="27">
        <v>58</v>
      </c>
    </row>
    <row r="40" spans="1:4" ht="13" x14ac:dyDescent="0.3">
      <c r="A40" s="12">
        <v>3</v>
      </c>
      <c r="B40" s="27">
        <v>770</v>
      </c>
      <c r="C40" s="9">
        <v>718</v>
      </c>
      <c r="D40" s="27">
        <v>52</v>
      </c>
    </row>
    <row r="41" spans="1:4" ht="13" x14ac:dyDescent="0.3">
      <c r="A41" s="13">
        <v>4</v>
      </c>
      <c r="B41" s="25"/>
      <c r="C41" s="11"/>
      <c r="D41" s="25"/>
    </row>
    <row r="42" spans="1:4" ht="13" x14ac:dyDescent="0.3">
      <c r="A42" s="13">
        <v>5</v>
      </c>
      <c r="B42" s="25"/>
      <c r="C42" s="11"/>
      <c r="D42" s="25"/>
    </row>
    <row r="43" spans="1:4" ht="13" x14ac:dyDescent="0.3">
      <c r="A43" s="12">
        <v>6</v>
      </c>
      <c r="B43" s="27">
        <v>939</v>
      </c>
      <c r="C43" s="9">
        <v>891</v>
      </c>
      <c r="D43" s="27">
        <v>48</v>
      </c>
    </row>
    <row r="44" spans="1:4" ht="13" x14ac:dyDescent="0.3">
      <c r="A44" s="12">
        <v>7</v>
      </c>
      <c r="B44" s="27">
        <v>844</v>
      </c>
      <c r="C44" s="9">
        <v>809</v>
      </c>
      <c r="D44" s="27">
        <v>35</v>
      </c>
    </row>
    <row r="45" spans="1:4" ht="13" x14ac:dyDescent="0.3">
      <c r="A45" s="12">
        <v>8</v>
      </c>
      <c r="B45" s="27">
        <v>910</v>
      </c>
      <c r="C45" s="9">
        <v>865</v>
      </c>
      <c r="D45" s="27">
        <v>45</v>
      </c>
    </row>
    <row r="46" spans="1:4" ht="13" x14ac:dyDescent="0.3">
      <c r="A46" s="12">
        <v>9</v>
      </c>
      <c r="B46" s="27">
        <v>944</v>
      </c>
      <c r="C46" s="9">
        <v>894</v>
      </c>
      <c r="D46" s="27">
        <v>50</v>
      </c>
    </row>
    <row r="47" spans="1:4" ht="13" x14ac:dyDescent="0.3">
      <c r="A47" s="12">
        <v>10</v>
      </c>
      <c r="B47" s="27">
        <v>740</v>
      </c>
      <c r="C47" s="9">
        <v>695</v>
      </c>
      <c r="D47" s="27">
        <v>45</v>
      </c>
    </row>
    <row r="48" spans="1:4" ht="13" x14ac:dyDescent="0.3">
      <c r="A48" s="13">
        <v>11</v>
      </c>
      <c r="B48" s="25"/>
      <c r="C48" s="11"/>
      <c r="D48" s="25"/>
    </row>
    <row r="49" spans="1:4" ht="13" x14ac:dyDescent="0.3">
      <c r="A49" s="13">
        <v>12</v>
      </c>
      <c r="B49" s="25"/>
      <c r="C49" s="11"/>
      <c r="D49" s="25"/>
    </row>
    <row r="50" spans="1:4" ht="13" x14ac:dyDescent="0.3">
      <c r="A50" s="12">
        <v>13</v>
      </c>
      <c r="B50" s="27">
        <v>918</v>
      </c>
      <c r="C50" s="9">
        <v>871</v>
      </c>
      <c r="D50" s="27">
        <v>47</v>
      </c>
    </row>
    <row r="51" spans="1:4" ht="13" x14ac:dyDescent="0.3">
      <c r="A51" s="12">
        <v>14</v>
      </c>
      <c r="B51" s="27">
        <v>906</v>
      </c>
      <c r="C51" s="9">
        <v>859</v>
      </c>
      <c r="D51" s="27">
        <v>47</v>
      </c>
    </row>
    <row r="52" spans="1:4" ht="13" x14ac:dyDescent="0.3">
      <c r="A52" s="12">
        <v>15</v>
      </c>
      <c r="B52" s="27">
        <v>853</v>
      </c>
      <c r="C52" s="9">
        <v>802</v>
      </c>
      <c r="D52" s="27">
        <v>51</v>
      </c>
    </row>
    <row r="53" spans="1:4" ht="13" x14ac:dyDescent="0.3">
      <c r="A53" s="12">
        <v>16</v>
      </c>
      <c r="B53" s="27">
        <v>812</v>
      </c>
      <c r="C53" s="9">
        <v>760</v>
      </c>
      <c r="D53" s="27">
        <v>52</v>
      </c>
    </row>
    <row r="54" spans="1:4" ht="13" x14ac:dyDescent="0.3">
      <c r="A54" s="12">
        <v>17</v>
      </c>
      <c r="B54" s="27">
        <v>737</v>
      </c>
      <c r="C54" s="9">
        <v>694</v>
      </c>
      <c r="D54" s="27">
        <v>43</v>
      </c>
    </row>
    <row r="55" spans="1:4" ht="13" x14ac:dyDescent="0.3">
      <c r="A55" s="13">
        <v>18</v>
      </c>
      <c r="B55" s="25"/>
      <c r="C55" s="11"/>
      <c r="D55" s="25"/>
    </row>
    <row r="56" spans="1:4" ht="13" x14ac:dyDescent="0.3">
      <c r="A56" s="13">
        <v>19</v>
      </c>
      <c r="B56" s="25"/>
      <c r="C56" s="11"/>
      <c r="D56" s="25"/>
    </row>
    <row r="57" spans="1:4" ht="13" x14ac:dyDescent="0.3">
      <c r="A57" s="12">
        <v>20</v>
      </c>
      <c r="B57" s="27">
        <v>1130</v>
      </c>
      <c r="C57" s="9">
        <v>1059</v>
      </c>
      <c r="D57" s="27">
        <v>71</v>
      </c>
    </row>
    <row r="58" spans="1:4" ht="13" x14ac:dyDescent="0.3">
      <c r="A58" s="12">
        <v>21</v>
      </c>
      <c r="B58" s="27">
        <v>1127</v>
      </c>
      <c r="C58" s="9">
        <v>1050</v>
      </c>
      <c r="D58" s="27">
        <v>77</v>
      </c>
    </row>
    <row r="59" spans="1:4" ht="13" x14ac:dyDescent="0.3">
      <c r="A59" s="12">
        <v>22</v>
      </c>
      <c r="B59" s="27">
        <v>916</v>
      </c>
      <c r="C59" s="9">
        <v>864</v>
      </c>
      <c r="D59" s="27">
        <v>52</v>
      </c>
    </row>
    <row r="60" spans="1:4" ht="13" x14ac:dyDescent="0.3">
      <c r="A60" s="12">
        <v>23</v>
      </c>
      <c r="B60" s="27">
        <v>1048</v>
      </c>
      <c r="C60" s="9">
        <v>991</v>
      </c>
      <c r="D60" s="27">
        <v>57</v>
      </c>
    </row>
    <row r="61" spans="1:4" ht="13" x14ac:dyDescent="0.3">
      <c r="A61" s="12">
        <v>24</v>
      </c>
      <c r="B61" s="27">
        <v>805</v>
      </c>
      <c r="C61" s="9">
        <v>740</v>
      </c>
      <c r="D61" s="27">
        <v>65</v>
      </c>
    </row>
    <row r="62" spans="1:4" ht="13" x14ac:dyDescent="0.3">
      <c r="A62" s="13">
        <v>25</v>
      </c>
      <c r="B62" s="25"/>
      <c r="C62" s="11"/>
      <c r="D62" s="25"/>
    </row>
    <row r="63" spans="1:4" ht="13" x14ac:dyDescent="0.3">
      <c r="A63" s="13">
        <v>26</v>
      </c>
      <c r="B63" s="25"/>
      <c r="C63" s="11"/>
      <c r="D63" s="25"/>
    </row>
    <row r="64" spans="1:4" ht="13" x14ac:dyDescent="0.3">
      <c r="A64" s="12">
        <v>27</v>
      </c>
      <c r="B64" s="27">
        <v>1016</v>
      </c>
      <c r="C64" s="9">
        <v>972</v>
      </c>
      <c r="D64" s="27">
        <v>44</v>
      </c>
    </row>
    <row r="65" spans="1:4" ht="13" x14ac:dyDescent="0.3">
      <c r="A65" s="12">
        <v>28</v>
      </c>
      <c r="B65" s="27">
        <v>1143</v>
      </c>
      <c r="C65" s="9">
        <v>1079</v>
      </c>
      <c r="D65" s="27">
        <v>64</v>
      </c>
    </row>
    <row r="66" spans="1:4" ht="13" x14ac:dyDescent="0.3">
      <c r="A66" s="13">
        <v>29</v>
      </c>
      <c r="B66" s="25"/>
      <c r="C66" s="11"/>
      <c r="D66" s="25"/>
    </row>
    <row r="67" spans="1:4" ht="13" x14ac:dyDescent="0.3">
      <c r="A67" s="13">
        <v>30</v>
      </c>
      <c r="B67" s="25"/>
      <c r="C67" s="11"/>
      <c r="D67" s="25"/>
    </row>
    <row r="68" spans="1:4" ht="13.5" thickBot="1" x14ac:dyDescent="0.35">
      <c r="A68" s="28">
        <v>31</v>
      </c>
      <c r="B68" s="56"/>
      <c r="C68" s="79"/>
      <c r="D68" s="56"/>
    </row>
    <row r="69" spans="1:4" ht="13" x14ac:dyDescent="0.3">
      <c r="A69" s="30"/>
      <c r="B69" s="17"/>
      <c r="C69" s="17"/>
      <c r="D69" s="17"/>
    </row>
    <row r="70" spans="1:4" ht="13" x14ac:dyDescent="0.3">
      <c r="A70" s="12" t="s">
        <v>3</v>
      </c>
      <c r="B70" s="31">
        <f t="shared" ref="B70:D70" si="1">SUM(B38:B68)</f>
        <v>18541</v>
      </c>
      <c r="C70" s="31">
        <f t="shared" si="1"/>
        <v>17495</v>
      </c>
      <c r="D70" s="31">
        <f t="shared" si="1"/>
        <v>1046</v>
      </c>
    </row>
    <row r="71" spans="1:4" ht="13.5" thickBot="1" x14ac:dyDescent="0.35">
      <c r="A71" s="32"/>
      <c r="B71" s="33"/>
      <c r="C71" s="33"/>
      <c r="D71" s="34"/>
    </row>
    <row r="72" spans="1:4" ht="24" customHeight="1" thickBot="1" x14ac:dyDescent="0.35">
      <c r="A72" s="22" t="s">
        <v>5</v>
      </c>
      <c r="B72" s="23"/>
      <c r="C72" s="23"/>
      <c r="D72" s="23"/>
    </row>
    <row r="73" spans="1:4" ht="13" x14ac:dyDescent="0.3">
      <c r="A73" s="16">
        <v>1</v>
      </c>
      <c r="B73" s="27">
        <v>976</v>
      </c>
      <c r="C73" s="27">
        <v>925</v>
      </c>
      <c r="D73" s="27">
        <v>51</v>
      </c>
    </row>
    <row r="74" spans="1:4" ht="13" x14ac:dyDescent="0.3">
      <c r="A74" s="12">
        <v>2</v>
      </c>
      <c r="B74" s="27">
        <v>1086</v>
      </c>
      <c r="C74" s="27">
        <v>1022</v>
      </c>
      <c r="D74" s="27">
        <v>64</v>
      </c>
    </row>
    <row r="75" spans="1:4" ht="13" x14ac:dyDescent="0.3">
      <c r="A75" s="12">
        <v>3</v>
      </c>
      <c r="B75" s="27">
        <v>877</v>
      </c>
      <c r="C75" s="27">
        <v>825</v>
      </c>
      <c r="D75" s="27">
        <v>52</v>
      </c>
    </row>
    <row r="76" spans="1:4" ht="13" x14ac:dyDescent="0.3">
      <c r="A76" s="13">
        <v>4</v>
      </c>
      <c r="B76" s="25"/>
      <c r="C76" s="25"/>
      <c r="D76" s="25"/>
    </row>
    <row r="77" spans="1:4" ht="13" x14ac:dyDescent="0.3">
      <c r="A77" s="13">
        <v>5</v>
      </c>
      <c r="B77" s="25"/>
      <c r="C77" s="25"/>
      <c r="D77" s="25"/>
    </row>
    <row r="78" spans="1:4" ht="13" x14ac:dyDescent="0.3">
      <c r="A78" s="12">
        <v>6</v>
      </c>
      <c r="B78" s="27">
        <v>1180</v>
      </c>
      <c r="C78" s="27">
        <v>1107</v>
      </c>
      <c r="D78" s="27">
        <v>73</v>
      </c>
    </row>
    <row r="79" spans="1:4" ht="13" x14ac:dyDescent="0.3">
      <c r="A79" s="12">
        <v>7</v>
      </c>
      <c r="B79" s="27">
        <v>752</v>
      </c>
      <c r="C79" s="27">
        <v>702</v>
      </c>
      <c r="D79" s="27">
        <v>50</v>
      </c>
    </row>
    <row r="80" spans="1:4" ht="13" x14ac:dyDescent="0.3">
      <c r="A80" s="12">
        <v>8</v>
      </c>
      <c r="B80" s="27">
        <v>930</v>
      </c>
      <c r="C80" s="27">
        <v>881</v>
      </c>
      <c r="D80" s="27">
        <v>49</v>
      </c>
    </row>
    <row r="81" spans="1:4" ht="13" x14ac:dyDescent="0.3">
      <c r="A81" s="12">
        <v>9</v>
      </c>
      <c r="B81" s="27">
        <v>975</v>
      </c>
      <c r="C81" s="27">
        <v>932</v>
      </c>
      <c r="D81" s="27">
        <v>43</v>
      </c>
    </row>
    <row r="82" spans="1:4" ht="13" x14ac:dyDescent="0.3">
      <c r="A82" s="12">
        <v>10</v>
      </c>
      <c r="B82" s="27">
        <v>894</v>
      </c>
      <c r="C82" s="27">
        <v>852</v>
      </c>
      <c r="D82" s="27">
        <v>42</v>
      </c>
    </row>
    <row r="83" spans="1:4" ht="13" x14ac:dyDescent="0.3">
      <c r="A83" s="13">
        <v>11</v>
      </c>
      <c r="B83" s="25"/>
      <c r="C83" s="25"/>
      <c r="D83" s="25"/>
    </row>
    <row r="84" spans="1:4" ht="13" x14ac:dyDescent="0.3">
      <c r="A84" s="13">
        <v>12</v>
      </c>
      <c r="B84" s="25"/>
      <c r="C84" s="25"/>
      <c r="D84" s="25"/>
    </row>
    <row r="85" spans="1:4" ht="13" x14ac:dyDescent="0.3">
      <c r="A85" s="12">
        <v>13</v>
      </c>
      <c r="B85" s="27">
        <v>1109</v>
      </c>
      <c r="C85" s="27">
        <v>1025</v>
      </c>
      <c r="D85" s="27">
        <v>84</v>
      </c>
    </row>
    <row r="86" spans="1:4" ht="13" x14ac:dyDescent="0.3">
      <c r="A86" s="12">
        <v>14</v>
      </c>
      <c r="B86" s="27">
        <v>943</v>
      </c>
      <c r="C86" s="27">
        <v>913</v>
      </c>
      <c r="D86" s="27">
        <v>30</v>
      </c>
    </row>
    <row r="87" spans="1:4" ht="13" x14ac:dyDescent="0.3">
      <c r="A87" s="12">
        <v>15</v>
      </c>
      <c r="B87" s="27">
        <v>779</v>
      </c>
      <c r="C87" s="27">
        <v>734</v>
      </c>
      <c r="D87" s="27">
        <v>45</v>
      </c>
    </row>
    <row r="88" spans="1:4" ht="13" x14ac:dyDescent="0.3">
      <c r="A88" s="12">
        <v>16</v>
      </c>
      <c r="B88" s="27">
        <v>1032</v>
      </c>
      <c r="C88" s="27">
        <v>957</v>
      </c>
      <c r="D88" s="27">
        <v>75</v>
      </c>
    </row>
    <row r="89" spans="1:4" ht="13" x14ac:dyDescent="0.3">
      <c r="A89" s="12">
        <v>17</v>
      </c>
      <c r="B89" s="27">
        <v>881</v>
      </c>
      <c r="C89" s="27">
        <v>818</v>
      </c>
      <c r="D89" s="27">
        <v>63</v>
      </c>
    </row>
    <row r="90" spans="1:4" ht="13" x14ac:dyDescent="0.3">
      <c r="A90" s="13">
        <v>18</v>
      </c>
      <c r="B90" s="25"/>
      <c r="C90" s="25"/>
      <c r="D90" s="25"/>
    </row>
    <row r="91" spans="1:4" ht="13" x14ac:dyDescent="0.3">
      <c r="A91" s="13">
        <v>19</v>
      </c>
      <c r="B91" s="25"/>
      <c r="C91" s="25"/>
      <c r="D91" s="25"/>
    </row>
    <row r="92" spans="1:4" ht="13" x14ac:dyDescent="0.3">
      <c r="A92" s="12">
        <v>20</v>
      </c>
      <c r="B92" s="27">
        <v>1110</v>
      </c>
      <c r="C92" s="27">
        <v>1047</v>
      </c>
      <c r="D92" s="27">
        <v>63</v>
      </c>
    </row>
    <row r="93" spans="1:4" ht="13" x14ac:dyDescent="0.3">
      <c r="A93" s="12">
        <v>21</v>
      </c>
      <c r="B93" s="27">
        <v>1050</v>
      </c>
      <c r="C93" s="27">
        <v>963</v>
      </c>
      <c r="D93" s="27">
        <v>87</v>
      </c>
    </row>
    <row r="94" spans="1:4" ht="13" x14ac:dyDescent="0.3">
      <c r="A94" s="12">
        <v>22</v>
      </c>
      <c r="B94" s="27">
        <v>934</v>
      </c>
      <c r="C94" s="27">
        <v>859</v>
      </c>
      <c r="D94" s="27">
        <v>75</v>
      </c>
    </row>
    <row r="95" spans="1:4" ht="13" x14ac:dyDescent="0.3">
      <c r="A95" s="12">
        <v>23</v>
      </c>
      <c r="B95" s="27">
        <v>819</v>
      </c>
      <c r="C95" s="27">
        <v>770</v>
      </c>
      <c r="D95" s="27">
        <v>49</v>
      </c>
    </row>
    <row r="96" spans="1:4" ht="13" x14ac:dyDescent="0.3">
      <c r="A96" s="12">
        <v>24</v>
      </c>
      <c r="B96" s="27">
        <v>866</v>
      </c>
      <c r="C96" s="27">
        <v>798</v>
      </c>
      <c r="D96" s="27">
        <v>68</v>
      </c>
    </row>
    <row r="97" spans="1:6" ht="13" x14ac:dyDescent="0.3">
      <c r="A97" s="13">
        <v>25</v>
      </c>
      <c r="B97" s="25"/>
      <c r="C97" s="25"/>
      <c r="D97" s="25"/>
    </row>
    <row r="98" spans="1:6" ht="13" x14ac:dyDescent="0.3">
      <c r="A98" s="13">
        <v>26</v>
      </c>
      <c r="B98" s="25"/>
      <c r="C98" s="25"/>
      <c r="D98" s="25"/>
    </row>
    <row r="99" spans="1:6" ht="13" x14ac:dyDescent="0.3">
      <c r="A99" s="12">
        <v>27</v>
      </c>
      <c r="B99" s="27">
        <v>1010</v>
      </c>
      <c r="C99" s="27">
        <v>970</v>
      </c>
      <c r="D99" s="27">
        <v>40</v>
      </c>
    </row>
    <row r="100" spans="1:6" ht="13" x14ac:dyDescent="0.3">
      <c r="A100" s="12">
        <v>28</v>
      </c>
      <c r="B100" s="27">
        <v>980</v>
      </c>
      <c r="C100" s="27">
        <v>924</v>
      </c>
      <c r="D100" s="27">
        <v>56</v>
      </c>
    </row>
    <row r="101" spans="1:6" ht="13" x14ac:dyDescent="0.3">
      <c r="A101" s="12">
        <v>29</v>
      </c>
      <c r="B101" s="27">
        <v>909</v>
      </c>
      <c r="C101" s="27">
        <v>856</v>
      </c>
      <c r="D101" s="27">
        <v>53</v>
      </c>
    </row>
    <row r="102" spans="1:6" ht="13" x14ac:dyDescent="0.3">
      <c r="A102" s="12">
        <v>30</v>
      </c>
      <c r="B102" s="27">
        <v>1027</v>
      </c>
      <c r="C102" s="27">
        <v>962</v>
      </c>
      <c r="D102" s="27">
        <v>65</v>
      </c>
    </row>
    <row r="103" spans="1:6" ht="13.5" thickBot="1" x14ac:dyDescent="0.35">
      <c r="A103" s="15">
        <v>31</v>
      </c>
      <c r="B103" s="27">
        <v>808</v>
      </c>
      <c r="C103" s="27">
        <v>762</v>
      </c>
      <c r="D103" s="27">
        <v>46</v>
      </c>
    </row>
    <row r="104" spans="1:6" x14ac:dyDescent="0.25">
      <c r="A104" s="36"/>
      <c r="B104" s="17"/>
      <c r="C104" s="17"/>
      <c r="D104" s="17"/>
    </row>
    <row r="105" spans="1:6" ht="13" x14ac:dyDescent="0.3">
      <c r="A105" s="12" t="s">
        <v>3</v>
      </c>
      <c r="B105" s="89">
        <f t="shared" ref="B105:D105" si="2">SUM(B73:B103)</f>
        <v>21927</v>
      </c>
      <c r="C105" s="31">
        <f t="shared" si="2"/>
        <v>20604</v>
      </c>
      <c r="D105" s="31">
        <f t="shared" si="2"/>
        <v>1323</v>
      </c>
    </row>
    <row r="106" spans="1:6" ht="13" thickBot="1" x14ac:dyDescent="0.3">
      <c r="A106" s="37"/>
      <c r="B106" s="35"/>
      <c r="C106" s="35"/>
      <c r="D106" s="38"/>
    </row>
    <row r="107" spans="1:6" ht="24" customHeight="1" thickBot="1" x14ac:dyDescent="0.35">
      <c r="A107" s="22" t="s">
        <v>6</v>
      </c>
      <c r="B107" s="23"/>
      <c r="C107" s="39"/>
      <c r="D107" s="39"/>
    </row>
    <row r="108" spans="1:6" ht="13" x14ac:dyDescent="0.3">
      <c r="A108" s="24">
        <v>1</v>
      </c>
      <c r="B108" s="26"/>
      <c r="C108" s="77"/>
      <c r="D108" s="45"/>
    </row>
    <row r="109" spans="1:6" ht="13" x14ac:dyDescent="0.3">
      <c r="A109" s="13">
        <v>2</v>
      </c>
      <c r="B109" s="11"/>
      <c r="C109" s="44"/>
      <c r="D109" s="45"/>
    </row>
    <row r="110" spans="1:6" ht="15.5" x14ac:dyDescent="0.35">
      <c r="A110" s="12">
        <v>3</v>
      </c>
      <c r="B110" s="33">
        <v>1015</v>
      </c>
      <c r="C110" s="60">
        <v>962</v>
      </c>
      <c r="D110" s="42">
        <v>53</v>
      </c>
      <c r="F110" s="90"/>
    </row>
    <row r="111" spans="1:6" ht="13" x14ac:dyDescent="0.3">
      <c r="A111" s="12">
        <v>4</v>
      </c>
      <c r="B111" s="9">
        <v>937</v>
      </c>
      <c r="C111" s="43">
        <v>883</v>
      </c>
      <c r="D111" s="42">
        <v>54</v>
      </c>
    </row>
    <row r="112" spans="1:6" ht="13" x14ac:dyDescent="0.3">
      <c r="A112" s="12">
        <v>5</v>
      </c>
      <c r="B112" s="9">
        <v>958</v>
      </c>
      <c r="C112" s="43">
        <v>905</v>
      </c>
      <c r="D112" s="42">
        <v>53</v>
      </c>
    </row>
    <row r="113" spans="1:4" ht="13" x14ac:dyDescent="0.3">
      <c r="A113" s="12">
        <v>6</v>
      </c>
      <c r="B113" s="9">
        <v>894</v>
      </c>
      <c r="C113" s="43">
        <v>829</v>
      </c>
      <c r="D113" s="42">
        <v>65</v>
      </c>
    </row>
    <row r="114" spans="1:4" ht="13" x14ac:dyDescent="0.3">
      <c r="A114" s="12">
        <v>7</v>
      </c>
      <c r="B114" s="9">
        <v>743</v>
      </c>
      <c r="C114" s="43">
        <v>693</v>
      </c>
      <c r="D114" s="42">
        <v>50</v>
      </c>
    </row>
    <row r="115" spans="1:4" ht="13" x14ac:dyDescent="0.3">
      <c r="A115" s="13">
        <v>8</v>
      </c>
      <c r="B115" s="11"/>
      <c r="C115" s="44"/>
      <c r="D115" s="45"/>
    </row>
    <row r="116" spans="1:4" ht="13" x14ac:dyDescent="0.3">
      <c r="A116" s="13">
        <v>9</v>
      </c>
      <c r="B116" s="11"/>
      <c r="C116" s="44"/>
      <c r="D116" s="45"/>
    </row>
    <row r="117" spans="1:4" ht="13" x14ac:dyDescent="0.3">
      <c r="A117" s="13">
        <v>10</v>
      </c>
      <c r="B117" s="11"/>
      <c r="C117" s="44"/>
      <c r="D117" s="45"/>
    </row>
    <row r="118" spans="1:4" ht="13" x14ac:dyDescent="0.3">
      <c r="A118" s="12">
        <v>11</v>
      </c>
      <c r="B118" s="9">
        <v>870</v>
      </c>
      <c r="C118" s="43">
        <v>837</v>
      </c>
      <c r="D118" s="42">
        <v>33</v>
      </c>
    </row>
    <row r="119" spans="1:4" ht="13" x14ac:dyDescent="0.3">
      <c r="A119" s="12">
        <v>12</v>
      </c>
      <c r="B119" s="9">
        <v>847</v>
      </c>
      <c r="C119" s="43">
        <v>806</v>
      </c>
      <c r="D119" s="42">
        <v>41</v>
      </c>
    </row>
    <row r="120" spans="1:4" ht="13" x14ac:dyDescent="0.3">
      <c r="A120" s="12">
        <v>13</v>
      </c>
      <c r="B120" s="9">
        <v>744</v>
      </c>
      <c r="C120" s="43">
        <v>703</v>
      </c>
      <c r="D120" s="42">
        <v>41</v>
      </c>
    </row>
    <row r="121" spans="1:4" ht="13" x14ac:dyDescent="0.3">
      <c r="A121" s="12">
        <v>14</v>
      </c>
      <c r="B121" s="9">
        <v>690</v>
      </c>
      <c r="C121" s="43">
        <v>648</v>
      </c>
      <c r="D121" s="42">
        <v>42</v>
      </c>
    </row>
    <row r="122" spans="1:4" ht="13" x14ac:dyDescent="0.3">
      <c r="A122" s="13">
        <v>15</v>
      </c>
      <c r="B122" s="11"/>
      <c r="C122" s="44"/>
      <c r="D122" s="45"/>
    </row>
    <row r="123" spans="1:4" ht="13" x14ac:dyDescent="0.3">
      <c r="A123" s="13">
        <v>16</v>
      </c>
      <c r="B123" s="11"/>
      <c r="C123" s="44"/>
      <c r="D123" s="45"/>
    </row>
    <row r="124" spans="1:4" ht="13" x14ac:dyDescent="0.3">
      <c r="A124" s="12">
        <v>17</v>
      </c>
      <c r="B124" s="9">
        <v>908</v>
      </c>
      <c r="C124" s="43">
        <v>875</v>
      </c>
      <c r="D124" s="42">
        <v>33</v>
      </c>
    </row>
    <row r="125" spans="1:4" ht="13" x14ac:dyDescent="0.3">
      <c r="A125" s="12">
        <v>18</v>
      </c>
      <c r="B125" s="9">
        <v>917</v>
      </c>
      <c r="C125" s="43">
        <v>860</v>
      </c>
      <c r="D125" s="42">
        <v>57</v>
      </c>
    </row>
    <row r="126" spans="1:4" ht="13" x14ac:dyDescent="0.3">
      <c r="A126" s="12">
        <v>19</v>
      </c>
      <c r="B126" s="9">
        <v>806</v>
      </c>
      <c r="C126" s="43">
        <v>757</v>
      </c>
      <c r="D126" s="42">
        <v>49</v>
      </c>
    </row>
    <row r="127" spans="1:4" ht="13" x14ac:dyDescent="0.3">
      <c r="A127" s="12">
        <v>20</v>
      </c>
      <c r="B127" s="9">
        <v>861</v>
      </c>
      <c r="C127" s="43">
        <v>827</v>
      </c>
      <c r="D127" s="42">
        <v>34</v>
      </c>
    </row>
    <row r="128" spans="1:4" ht="13" x14ac:dyDescent="0.3">
      <c r="A128" s="12">
        <v>21</v>
      </c>
      <c r="B128" s="9">
        <v>728</v>
      </c>
      <c r="C128" s="43">
        <v>685</v>
      </c>
      <c r="D128" s="42">
        <v>43</v>
      </c>
    </row>
    <row r="129" spans="1:4" ht="13" x14ac:dyDescent="0.3">
      <c r="A129" s="13">
        <v>22</v>
      </c>
      <c r="B129" s="11"/>
      <c r="C129" s="44"/>
      <c r="D129" s="45"/>
    </row>
    <row r="130" spans="1:4" ht="13" x14ac:dyDescent="0.3">
      <c r="A130" s="13">
        <v>23</v>
      </c>
      <c r="B130" s="11"/>
      <c r="C130" s="44"/>
      <c r="D130" s="45"/>
    </row>
    <row r="131" spans="1:4" ht="13" x14ac:dyDescent="0.3">
      <c r="A131" s="12">
        <v>24</v>
      </c>
      <c r="B131" s="9">
        <v>1072</v>
      </c>
      <c r="C131" s="43">
        <v>1008</v>
      </c>
      <c r="D131" s="42">
        <v>64</v>
      </c>
    </row>
    <row r="132" spans="1:4" ht="13" x14ac:dyDescent="0.3">
      <c r="A132" s="12">
        <v>25</v>
      </c>
      <c r="B132" s="9">
        <v>1028</v>
      </c>
      <c r="C132" s="43">
        <v>962</v>
      </c>
      <c r="D132" s="42">
        <v>66</v>
      </c>
    </row>
    <row r="133" spans="1:4" ht="13" x14ac:dyDescent="0.3">
      <c r="A133" s="12">
        <v>26</v>
      </c>
      <c r="B133" s="9">
        <v>890</v>
      </c>
      <c r="C133" s="43">
        <v>819</v>
      </c>
      <c r="D133" s="42">
        <v>71</v>
      </c>
    </row>
    <row r="134" spans="1:4" ht="13" x14ac:dyDescent="0.3">
      <c r="A134" s="12">
        <v>27</v>
      </c>
      <c r="B134" s="9">
        <v>968</v>
      </c>
      <c r="C134" s="43">
        <v>901</v>
      </c>
      <c r="D134" s="42">
        <v>67</v>
      </c>
    </row>
    <row r="135" spans="1:4" ht="13" x14ac:dyDescent="0.3">
      <c r="A135" s="12">
        <v>28</v>
      </c>
      <c r="B135" s="9">
        <v>782</v>
      </c>
      <c r="C135" s="43">
        <v>726</v>
      </c>
      <c r="D135" s="42">
        <v>56</v>
      </c>
    </row>
    <row r="136" spans="1:4" ht="13" x14ac:dyDescent="0.3">
      <c r="A136" s="13">
        <v>29</v>
      </c>
      <c r="B136" s="11"/>
      <c r="C136" s="44"/>
      <c r="D136" s="45"/>
    </row>
    <row r="137" spans="1:4" ht="13" x14ac:dyDescent="0.3">
      <c r="A137" s="13">
        <v>30</v>
      </c>
      <c r="B137" s="11"/>
      <c r="C137" s="44"/>
      <c r="D137" s="45"/>
    </row>
    <row r="138" spans="1:4" ht="13.5" thickBot="1" x14ac:dyDescent="0.35">
      <c r="A138" s="78">
        <v>31</v>
      </c>
      <c r="B138" s="79"/>
      <c r="C138" s="91"/>
      <c r="D138" s="80"/>
    </row>
    <row r="139" spans="1:4" x14ac:dyDescent="0.25">
      <c r="A139" s="36"/>
      <c r="B139" s="17"/>
      <c r="C139" s="17"/>
      <c r="D139" s="47"/>
    </row>
    <row r="140" spans="1:4" ht="13" x14ac:dyDescent="0.3">
      <c r="A140" s="12" t="s">
        <v>3</v>
      </c>
      <c r="B140" s="51">
        <f t="shared" ref="B140:D140" si="3">SUM(B108:B138)</f>
        <v>16658</v>
      </c>
      <c r="C140" s="51">
        <f t="shared" si="3"/>
        <v>15686</v>
      </c>
      <c r="D140" s="51">
        <f t="shared" si="3"/>
        <v>972</v>
      </c>
    </row>
    <row r="141" spans="1:4" ht="13" thickBot="1" x14ac:dyDescent="0.3">
      <c r="A141" s="48"/>
      <c r="B141" s="49"/>
      <c r="C141" s="49"/>
      <c r="D141" s="49"/>
    </row>
    <row r="142" spans="1:4" ht="24" customHeight="1" thickBot="1" x14ac:dyDescent="0.35">
      <c r="A142" s="22" t="s">
        <v>7</v>
      </c>
      <c r="B142" s="23"/>
      <c r="C142" s="23"/>
      <c r="D142" s="39"/>
    </row>
    <row r="143" spans="1:4" ht="13" x14ac:dyDescent="0.3">
      <c r="A143" s="24">
        <v>1</v>
      </c>
      <c r="B143" s="25"/>
      <c r="C143" s="25"/>
      <c r="D143" s="45"/>
    </row>
    <row r="144" spans="1:4" ht="13" x14ac:dyDescent="0.3">
      <c r="A144" s="12">
        <v>2</v>
      </c>
      <c r="B144" s="27">
        <v>1077</v>
      </c>
      <c r="C144" s="9">
        <v>1015</v>
      </c>
      <c r="D144" s="42">
        <v>62</v>
      </c>
    </row>
    <row r="145" spans="1:4" ht="13" x14ac:dyDescent="0.3">
      <c r="A145" s="12">
        <v>3</v>
      </c>
      <c r="B145" s="27">
        <v>866</v>
      </c>
      <c r="C145" s="9">
        <v>799</v>
      </c>
      <c r="D145" s="42">
        <v>67</v>
      </c>
    </row>
    <row r="146" spans="1:4" ht="13" x14ac:dyDescent="0.3">
      <c r="A146" s="12">
        <v>4</v>
      </c>
      <c r="B146" s="27">
        <v>967</v>
      </c>
      <c r="C146" s="9">
        <v>884</v>
      </c>
      <c r="D146" s="42">
        <v>83</v>
      </c>
    </row>
    <row r="147" spans="1:4" ht="13" x14ac:dyDescent="0.3">
      <c r="A147" s="12">
        <v>5</v>
      </c>
      <c r="B147" s="27">
        <v>862</v>
      </c>
      <c r="C147" s="9">
        <v>785</v>
      </c>
      <c r="D147" s="42">
        <v>77</v>
      </c>
    </row>
    <row r="148" spans="1:4" ht="13" x14ac:dyDescent="0.3">
      <c r="A148" s="13">
        <v>6</v>
      </c>
      <c r="B148" s="25"/>
      <c r="C148" s="11"/>
      <c r="D148" s="45"/>
    </row>
    <row r="149" spans="1:4" ht="13" x14ac:dyDescent="0.3">
      <c r="A149" s="13">
        <v>7</v>
      </c>
      <c r="B149" s="25"/>
      <c r="C149" s="11"/>
      <c r="D149" s="45"/>
    </row>
    <row r="150" spans="1:4" ht="13" x14ac:dyDescent="0.3">
      <c r="A150" s="13">
        <v>8</v>
      </c>
      <c r="B150" s="25"/>
      <c r="C150" s="11"/>
      <c r="D150" s="45"/>
    </row>
    <row r="151" spans="1:4" ht="13" x14ac:dyDescent="0.3">
      <c r="A151" s="12">
        <v>9</v>
      </c>
      <c r="B151" s="27">
        <v>1092</v>
      </c>
      <c r="C151" s="9">
        <v>1033</v>
      </c>
      <c r="D151" s="42">
        <v>59</v>
      </c>
    </row>
    <row r="152" spans="1:4" ht="13" x14ac:dyDescent="0.3">
      <c r="A152" s="12">
        <v>10</v>
      </c>
      <c r="B152" s="27">
        <v>878</v>
      </c>
      <c r="C152" s="9">
        <v>833</v>
      </c>
      <c r="D152" s="42">
        <v>45</v>
      </c>
    </row>
    <row r="153" spans="1:4" ht="13" x14ac:dyDescent="0.3">
      <c r="A153" s="12">
        <v>11</v>
      </c>
      <c r="B153" s="27">
        <v>993</v>
      </c>
      <c r="C153" s="9">
        <v>931</v>
      </c>
      <c r="D153" s="42">
        <v>62</v>
      </c>
    </row>
    <row r="154" spans="1:4" ht="13" x14ac:dyDescent="0.3">
      <c r="A154" s="12">
        <v>12</v>
      </c>
      <c r="B154" s="27">
        <v>842</v>
      </c>
      <c r="C154" s="9">
        <v>787</v>
      </c>
      <c r="D154" s="42">
        <v>55</v>
      </c>
    </row>
    <row r="155" spans="1:4" ht="13" x14ac:dyDescent="0.3">
      <c r="A155" s="13">
        <v>13</v>
      </c>
      <c r="B155" s="25">
        <v>0</v>
      </c>
      <c r="C155" s="11">
        <v>0</v>
      </c>
      <c r="D155" s="45">
        <v>0</v>
      </c>
    </row>
    <row r="156" spans="1:4" ht="13" x14ac:dyDescent="0.3">
      <c r="A156" s="13">
        <v>14</v>
      </c>
      <c r="B156" s="25">
        <v>0</v>
      </c>
      <c r="C156" s="11">
        <v>0</v>
      </c>
      <c r="D156" s="45">
        <v>0</v>
      </c>
    </row>
    <row r="157" spans="1:4" ht="13" x14ac:dyDescent="0.3">
      <c r="A157" s="12">
        <v>15</v>
      </c>
      <c r="B157" s="27">
        <v>948</v>
      </c>
      <c r="C157" s="9">
        <v>896</v>
      </c>
      <c r="D157" s="42">
        <v>52</v>
      </c>
    </row>
    <row r="158" spans="1:4" ht="13" x14ac:dyDescent="0.3">
      <c r="A158" s="12">
        <v>16</v>
      </c>
      <c r="B158" s="27">
        <v>908</v>
      </c>
      <c r="C158" s="9">
        <v>851</v>
      </c>
      <c r="D158" s="42">
        <v>57</v>
      </c>
    </row>
    <row r="159" spans="1:4" ht="13" x14ac:dyDescent="0.3">
      <c r="A159" s="12">
        <v>17</v>
      </c>
      <c r="B159" s="27">
        <v>703</v>
      </c>
      <c r="C159" s="9">
        <v>665</v>
      </c>
      <c r="D159" s="42">
        <v>38</v>
      </c>
    </row>
    <row r="160" spans="1:4" ht="13" x14ac:dyDescent="0.3">
      <c r="A160" s="13">
        <v>18</v>
      </c>
      <c r="B160" s="25"/>
      <c r="C160" s="11"/>
      <c r="D160" s="45"/>
    </row>
    <row r="161" spans="1:4" ht="13" x14ac:dyDescent="0.3">
      <c r="A161" s="13">
        <v>19</v>
      </c>
      <c r="B161" s="25"/>
      <c r="C161" s="11"/>
      <c r="D161" s="45"/>
    </row>
    <row r="162" spans="1:4" ht="13" x14ac:dyDescent="0.3">
      <c r="A162" s="13">
        <v>20</v>
      </c>
      <c r="B162" s="25"/>
      <c r="C162" s="11"/>
      <c r="D162" s="45"/>
    </row>
    <row r="163" spans="1:4" ht="13" x14ac:dyDescent="0.3">
      <c r="A163" s="13">
        <v>21</v>
      </c>
      <c r="B163" s="25"/>
      <c r="C163" s="11"/>
      <c r="D163" s="45"/>
    </row>
    <row r="164" spans="1:4" ht="13" x14ac:dyDescent="0.3">
      <c r="A164" s="12">
        <v>22</v>
      </c>
      <c r="B164" s="27">
        <v>935</v>
      </c>
      <c r="C164" s="9">
        <v>868</v>
      </c>
      <c r="D164" s="42">
        <v>67</v>
      </c>
    </row>
    <row r="165" spans="1:4" ht="13" x14ac:dyDescent="0.3">
      <c r="A165" s="12">
        <v>23</v>
      </c>
      <c r="B165" s="27">
        <v>1025</v>
      </c>
      <c r="C165" s="9">
        <v>957</v>
      </c>
      <c r="D165" s="42">
        <v>68</v>
      </c>
    </row>
    <row r="166" spans="1:4" ht="13" x14ac:dyDescent="0.3">
      <c r="A166" s="12">
        <v>24</v>
      </c>
      <c r="B166" s="27">
        <v>923</v>
      </c>
      <c r="C166" s="9">
        <v>872</v>
      </c>
      <c r="D166" s="42">
        <v>51</v>
      </c>
    </row>
    <row r="167" spans="1:4" ht="13" x14ac:dyDescent="0.3">
      <c r="A167" s="12">
        <v>25</v>
      </c>
      <c r="B167" s="27">
        <v>947</v>
      </c>
      <c r="C167" s="9">
        <v>882</v>
      </c>
      <c r="D167" s="42">
        <v>65</v>
      </c>
    </row>
    <row r="168" spans="1:4" ht="13" x14ac:dyDescent="0.3">
      <c r="A168" s="12">
        <v>26</v>
      </c>
      <c r="B168" s="27">
        <v>777</v>
      </c>
      <c r="C168" s="9">
        <v>697</v>
      </c>
      <c r="D168" s="42">
        <v>80</v>
      </c>
    </row>
    <row r="169" spans="1:4" ht="13" x14ac:dyDescent="0.3">
      <c r="A169" s="13">
        <v>27</v>
      </c>
      <c r="B169" s="25"/>
      <c r="C169" s="11"/>
      <c r="D169" s="45"/>
    </row>
    <row r="170" spans="1:4" ht="13" x14ac:dyDescent="0.3">
      <c r="A170" s="13">
        <v>28</v>
      </c>
      <c r="B170" s="25"/>
      <c r="C170" s="11"/>
      <c r="D170" s="45"/>
    </row>
    <row r="171" spans="1:4" ht="13" x14ac:dyDescent="0.3">
      <c r="A171" s="13">
        <v>29</v>
      </c>
      <c r="B171" s="25"/>
      <c r="C171" s="11"/>
      <c r="D171" s="45"/>
    </row>
    <row r="172" spans="1:4" ht="13" x14ac:dyDescent="0.3">
      <c r="A172" s="12">
        <v>30</v>
      </c>
      <c r="B172" s="27">
        <v>1048</v>
      </c>
      <c r="C172" s="9">
        <v>980</v>
      </c>
      <c r="D172" s="42">
        <v>68</v>
      </c>
    </row>
    <row r="173" spans="1:4" ht="13.5" thickBot="1" x14ac:dyDescent="0.35">
      <c r="A173" s="15">
        <v>31</v>
      </c>
      <c r="B173" s="27">
        <v>880</v>
      </c>
      <c r="C173" s="9">
        <v>834</v>
      </c>
      <c r="D173" s="42">
        <v>46</v>
      </c>
    </row>
    <row r="174" spans="1:4" x14ac:dyDescent="0.25">
      <c r="A174" s="36"/>
      <c r="B174" s="17"/>
      <c r="C174" s="17"/>
      <c r="D174" s="17"/>
    </row>
    <row r="175" spans="1:4" ht="13" x14ac:dyDescent="0.3">
      <c r="A175" s="12" t="s">
        <v>3</v>
      </c>
      <c r="B175" s="51">
        <f t="shared" ref="B175:D175" si="4">SUM(B143:B173)</f>
        <v>16671</v>
      </c>
      <c r="C175" s="51">
        <f t="shared" si="4"/>
        <v>15569</v>
      </c>
      <c r="D175" s="51">
        <f t="shared" si="4"/>
        <v>1102</v>
      </c>
    </row>
    <row r="176" spans="1:4" ht="13" thickBot="1" x14ac:dyDescent="0.3">
      <c r="A176" s="48"/>
      <c r="B176" s="49"/>
      <c r="C176" s="49"/>
      <c r="D176" s="52"/>
    </row>
    <row r="177" spans="1:4" ht="24" customHeight="1" thickBot="1" x14ac:dyDescent="0.35">
      <c r="A177" s="22" t="s">
        <v>8</v>
      </c>
      <c r="B177" s="23"/>
      <c r="C177" s="23"/>
      <c r="D177" s="23"/>
    </row>
    <row r="178" spans="1:4" ht="13" x14ac:dyDescent="0.3">
      <c r="A178" s="16">
        <v>1</v>
      </c>
      <c r="B178" s="40">
        <v>1050</v>
      </c>
      <c r="C178" s="40">
        <v>967</v>
      </c>
      <c r="D178" s="92">
        <v>83</v>
      </c>
    </row>
    <row r="179" spans="1:4" ht="13" x14ac:dyDescent="0.3">
      <c r="A179" s="12">
        <v>2</v>
      </c>
      <c r="B179" s="9">
        <v>861</v>
      </c>
      <c r="C179" s="49">
        <v>794</v>
      </c>
      <c r="D179" s="54">
        <v>67</v>
      </c>
    </row>
    <row r="180" spans="1:4" ht="13" x14ac:dyDescent="0.3">
      <c r="A180" s="13">
        <v>3</v>
      </c>
      <c r="B180" s="11">
        <v>0</v>
      </c>
      <c r="C180" s="11">
        <v>0</v>
      </c>
      <c r="D180" s="55">
        <v>0</v>
      </c>
    </row>
    <row r="181" spans="1:4" ht="13" x14ac:dyDescent="0.3">
      <c r="A181" s="13">
        <v>4</v>
      </c>
      <c r="B181" s="11">
        <v>0</v>
      </c>
      <c r="C181" s="11">
        <v>0</v>
      </c>
      <c r="D181" s="55">
        <v>0</v>
      </c>
    </row>
    <row r="182" spans="1:4" ht="13" x14ac:dyDescent="0.3">
      <c r="A182" s="12">
        <v>5</v>
      </c>
      <c r="B182" s="9">
        <v>1081</v>
      </c>
      <c r="C182" s="9">
        <v>996</v>
      </c>
      <c r="D182" s="54">
        <v>85</v>
      </c>
    </row>
    <row r="183" spans="1:4" ht="13" x14ac:dyDescent="0.3">
      <c r="A183" s="12">
        <v>6</v>
      </c>
      <c r="B183" s="9">
        <v>1076</v>
      </c>
      <c r="C183" s="9">
        <v>995</v>
      </c>
      <c r="D183" s="54">
        <v>81</v>
      </c>
    </row>
    <row r="184" spans="1:4" ht="13" x14ac:dyDescent="0.3">
      <c r="A184" s="12">
        <v>7</v>
      </c>
      <c r="B184" s="9">
        <v>960</v>
      </c>
      <c r="C184" s="9">
        <v>880</v>
      </c>
      <c r="D184" s="54">
        <v>80</v>
      </c>
    </row>
    <row r="185" spans="1:4" ht="13" x14ac:dyDescent="0.3">
      <c r="A185" s="12">
        <v>8</v>
      </c>
      <c r="B185" s="9">
        <v>1005</v>
      </c>
      <c r="C185" s="9">
        <v>929</v>
      </c>
      <c r="D185" s="54">
        <v>76</v>
      </c>
    </row>
    <row r="186" spans="1:4" ht="13" x14ac:dyDescent="0.3">
      <c r="A186" s="12">
        <v>9</v>
      </c>
      <c r="B186" s="9">
        <v>904</v>
      </c>
      <c r="C186" s="9">
        <v>837</v>
      </c>
      <c r="D186" s="54">
        <v>67</v>
      </c>
    </row>
    <row r="187" spans="1:4" ht="13" x14ac:dyDescent="0.3">
      <c r="A187" s="12">
        <v>10</v>
      </c>
      <c r="B187" s="9">
        <v>0</v>
      </c>
      <c r="C187" s="9">
        <v>0</v>
      </c>
      <c r="D187" s="54">
        <v>0</v>
      </c>
    </row>
    <row r="188" spans="1:4" ht="13" x14ac:dyDescent="0.3">
      <c r="A188" s="12">
        <v>11</v>
      </c>
      <c r="B188" s="9">
        <v>0</v>
      </c>
      <c r="C188" s="9">
        <v>0</v>
      </c>
      <c r="D188" s="54">
        <v>0</v>
      </c>
    </row>
    <row r="189" spans="1:4" ht="13" x14ac:dyDescent="0.3">
      <c r="A189" s="12">
        <v>12</v>
      </c>
      <c r="B189" s="9">
        <v>1070</v>
      </c>
      <c r="C189" s="9">
        <v>982</v>
      </c>
      <c r="D189" s="54">
        <v>88</v>
      </c>
    </row>
    <row r="190" spans="1:4" ht="13" x14ac:dyDescent="0.3">
      <c r="A190" s="12">
        <v>13</v>
      </c>
      <c r="B190" s="9">
        <v>1095</v>
      </c>
      <c r="C190" s="9">
        <v>1027</v>
      </c>
      <c r="D190" s="54">
        <v>68</v>
      </c>
    </row>
    <row r="191" spans="1:4" ht="13" x14ac:dyDescent="0.3">
      <c r="A191" s="12">
        <v>14</v>
      </c>
      <c r="B191" s="9">
        <v>967</v>
      </c>
      <c r="C191" s="9">
        <v>899</v>
      </c>
      <c r="D191" s="54">
        <v>68</v>
      </c>
    </row>
    <row r="192" spans="1:4" ht="13" x14ac:dyDescent="0.3">
      <c r="A192" s="12">
        <v>15</v>
      </c>
      <c r="B192" s="9">
        <v>966</v>
      </c>
      <c r="C192" s="9">
        <v>907</v>
      </c>
      <c r="D192" s="54">
        <v>59</v>
      </c>
    </row>
    <row r="193" spans="1:4" ht="13" x14ac:dyDescent="0.3">
      <c r="A193" s="12">
        <v>16</v>
      </c>
      <c r="B193" s="9">
        <v>878</v>
      </c>
      <c r="C193" s="9">
        <v>801</v>
      </c>
      <c r="D193" s="54">
        <v>77</v>
      </c>
    </row>
    <row r="194" spans="1:4" ht="13" x14ac:dyDescent="0.3">
      <c r="A194" s="13">
        <v>17</v>
      </c>
      <c r="B194" s="11">
        <v>0</v>
      </c>
      <c r="C194" s="11">
        <v>0</v>
      </c>
      <c r="D194" s="55">
        <v>0</v>
      </c>
    </row>
    <row r="195" spans="1:4" ht="13" x14ac:dyDescent="0.3">
      <c r="A195" s="13">
        <v>18</v>
      </c>
      <c r="B195" s="11">
        <v>0</v>
      </c>
      <c r="C195" s="11">
        <v>0</v>
      </c>
      <c r="D195" s="55">
        <v>0</v>
      </c>
    </row>
    <row r="196" spans="1:4" ht="13" x14ac:dyDescent="0.3">
      <c r="A196" s="12">
        <v>19</v>
      </c>
      <c r="B196" s="9">
        <v>1079</v>
      </c>
      <c r="C196" s="9">
        <v>1018</v>
      </c>
      <c r="D196" s="54">
        <v>61</v>
      </c>
    </row>
    <row r="197" spans="1:4" ht="13" x14ac:dyDescent="0.3">
      <c r="A197" s="12">
        <v>20</v>
      </c>
      <c r="B197" s="9">
        <v>943</v>
      </c>
      <c r="C197" s="9">
        <v>865</v>
      </c>
      <c r="D197" s="54">
        <v>78</v>
      </c>
    </row>
    <row r="198" spans="1:4" ht="13" x14ac:dyDescent="0.3">
      <c r="A198" s="12">
        <v>21</v>
      </c>
      <c r="B198" s="9">
        <v>950</v>
      </c>
      <c r="C198" s="9">
        <v>883</v>
      </c>
      <c r="D198" s="54">
        <v>67</v>
      </c>
    </row>
    <row r="199" spans="1:4" ht="13" x14ac:dyDescent="0.3">
      <c r="A199" s="12">
        <v>22</v>
      </c>
      <c r="B199" s="9">
        <v>857</v>
      </c>
      <c r="C199" s="9">
        <v>783</v>
      </c>
      <c r="D199" s="54">
        <v>74</v>
      </c>
    </row>
    <row r="200" spans="1:4" ht="13" x14ac:dyDescent="0.3">
      <c r="A200" s="12">
        <v>23</v>
      </c>
      <c r="B200" s="9">
        <v>775</v>
      </c>
      <c r="C200" s="9">
        <v>729</v>
      </c>
      <c r="D200" s="54">
        <v>46</v>
      </c>
    </row>
    <row r="201" spans="1:4" ht="13" x14ac:dyDescent="0.3">
      <c r="A201" s="13">
        <v>24</v>
      </c>
      <c r="B201" s="11">
        <v>0</v>
      </c>
      <c r="C201" s="11">
        <v>0</v>
      </c>
      <c r="D201" s="55">
        <v>0</v>
      </c>
    </row>
    <row r="202" spans="1:4" ht="13" x14ac:dyDescent="0.3">
      <c r="A202" s="13">
        <v>25</v>
      </c>
      <c r="B202" s="11">
        <v>0</v>
      </c>
      <c r="C202" s="11">
        <v>0</v>
      </c>
      <c r="D202" s="55">
        <v>0</v>
      </c>
    </row>
    <row r="203" spans="1:4" ht="13" x14ac:dyDescent="0.3">
      <c r="A203" s="12">
        <v>26</v>
      </c>
      <c r="B203" s="9">
        <v>1018</v>
      </c>
      <c r="C203" s="9">
        <v>957</v>
      </c>
      <c r="D203" s="54">
        <v>61</v>
      </c>
    </row>
    <row r="204" spans="1:4" ht="13" x14ac:dyDescent="0.3">
      <c r="A204" s="12">
        <v>27</v>
      </c>
      <c r="B204" s="9">
        <v>1029</v>
      </c>
      <c r="C204" s="9">
        <v>958</v>
      </c>
      <c r="D204" s="54">
        <v>71</v>
      </c>
    </row>
    <row r="205" spans="1:4" ht="13" x14ac:dyDescent="0.3">
      <c r="A205" s="12">
        <v>28</v>
      </c>
      <c r="B205" s="9">
        <v>946</v>
      </c>
      <c r="C205" s="9">
        <v>892</v>
      </c>
      <c r="D205" s="54">
        <v>54</v>
      </c>
    </row>
    <row r="206" spans="1:4" ht="13" x14ac:dyDescent="0.3">
      <c r="A206" s="12">
        <v>29</v>
      </c>
      <c r="B206" s="9">
        <v>970</v>
      </c>
      <c r="C206" s="27">
        <v>890</v>
      </c>
      <c r="D206" s="54">
        <v>80</v>
      </c>
    </row>
    <row r="207" spans="1:4" ht="13" x14ac:dyDescent="0.3">
      <c r="A207" s="12">
        <v>30</v>
      </c>
      <c r="B207" s="9">
        <v>784</v>
      </c>
      <c r="C207" s="33">
        <v>739</v>
      </c>
      <c r="D207" s="54">
        <v>45</v>
      </c>
    </row>
    <row r="208" spans="1:4" ht="13.5" thickBot="1" x14ac:dyDescent="0.35">
      <c r="A208" s="28">
        <v>31</v>
      </c>
      <c r="B208" s="56"/>
      <c r="C208" s="56"/>
      <c r="D208" s="57"/>
    </row>
    <row r="209" spans="1:4" x14ac:dyDescent="0.25">
      <c r="A209" s="36"/>
      <c r="B209" s="17"/>
      <c r="C209" s="17"/>
      <c r="D209" s="18"/>
    </row>
    <row r="210" spans="1:4" ht="13" x14ac:dyDescent="0.3">
      <c r="A210" s="12" t="s">
        <v>3</v>
      </c>
      <c r="B210" s="51">
        <f t="shared" ref="B210:C210" si="5">SUM(B178:B208)</f>
        <v>21264</v>
      </c>
      <c r="C210" s="51">
        <f t="shared" si="5"/>
        <v>19728</v>
      </c>
      <c r="D210" s="51">
        <f>SUM(D178:D208)</f>
        <v>1536</v>
      </c>
    </row>
    <row r="211" spans="1:4" ht="13" thickBot="1" x14ac:dyDescent="0.3">
      <c r="A211" s="48"/>
      <c r="B211" s="49"/>
      <c r="C211" s="49"/>
      <c r="D211" s="52"/>
    </row>
    <row r="212" spans="1:4" ht="24" customHeight="1" thickBot="1" x14ac:dyDescent="0.35">
      <c r="A212" s="22" t="s">
        <v>9</v>
      </c>
      <c r="B212" s="23"/>
      <c r="C212" s="23"/>
      <c r="D212" s="23"/>
    </row>
    <row r="213" spans="1:4" ht="13" x14ac:dyDescent="0.3">
      <c r="A213" s="24">
        <v>1</v>
      </c>
      <c r="B213" s="25">
        <v>0</v>
      </c>
      <c r="C213" s="25">
        <v>0</v>
      </c>
      <c r="D213" s="25">
        <v>0</v>
      </c>
    </row>
    <row r="214" spans="1:4" ht="13" x14ac:dyDescent="0.3">
      <c r="A214" s="13">
        <v>2</v>
      </c>
      <c r="B214" s="25">
        <v>0</v>
      </c>
      <c r="C214" s="25">
        <v>0</v>
      </c>
      <c r="D214" s="25">
        <v>0</v>
      </c>
    </row>
    <row r="215" spans="1:4" ht="13" x14ac:dyDescent="0.3">
      <c r="A215" s="12">
        <v>3</v>
      </c>
      <c r="B215" s="27">
        <v>1050</v>
      </c>
      <c r="C215" s="27">
        <v>963</v>
      </c>
      <c r="D215" s="27">
        <v>87</v>
      </c>
    </row>
    <row r="216" spans="1:4" ht="13" x14ac:dyDescent="0.3">
      <c r="A216" s="12">
        <v>4</v>
      </c>
      <c r="B216" s="27">
        <v>789</v>
      </c>
      <c r="C216" s="27">
        <v>723</v>
      </c>
      <c r="D216" s="27">
        <v>66</v>
      </c>
    </row>
    <row r="217" spans="1:4" ht="13" x14ac:dyDescent="0.3">
      <c r="A217" s="12">
        <v>5</v>
      </c>
      <c r="B217" s="27">
        <v>941</v>
      </c>
      <c r="C217" s="27">
        <v>878</v>
      </c>
      <c r="D217" s="27">
        <v>63</v>
      </c>
    </row>
    <row r="218" spans="1:4" ht="13" x14ac:dyDescent="0.3">
      <c r="A218" s="12">
        <v>6</v>
      </c>
      <c r="B218" s="27">
        <v>882</v>
      </c>
      <c r="C218" s="27">
        <v>818</v>
      </c>
      <c r="D218" s="27">
        <v>64</v>
      </c>
    </row>
    <row r="219" spans="1:4" ht="13" x14ac:dyDescent="0.3">
      <c r="A219" s="12">
        <v>7</v>
      </c>
      <c r="B219" s="27">
        <v>760</v>
      </c>
      <c r="C219" s="27">
        <v>703</v>
      </c>
      <c r="D219" s="27">
        <v>57</v>
      </c>
    </row>
    <row r="220" spans="1:4" ht="13" x14ac:dyDescent="0.3">
      <c r="A220" s="13">
        <v>8</v>
      </c>
      <c r="B220" s="25">
        <v>0</v>
      </c>
      <c r="C220" s="25">
        <v>0</v>
      </c>
      <c r="D220" s="25">
        <v>0</v>
      </c>
    </row>
    <row r="221" spans="1:4" ht="13" x14ac:dyDescent="0.3">
      <c r="A221" s="13">
        <v>9</v>
      </c>
      <c r="B221" s="25">
        <v>0</v>
      </c>
      <c r="C221" s="25">
        <v>0</v>
      </c>
      <c r="D221" s="25">
        <v>0</v>
      </c>
    </row>
    <row r="222" spans="1:4" ht="13" x14ac:dyDescent="0.3">
      <c r="A222" s="12">
        <v>10</v>
      </c>
      <c r="B222" s="27">
        <v>963</v>
      </c>
      <c r="C222" s="27">
        <v>895</v>
      </c>
      <c r="D222" s="27">
        <v>68</v>
      </c>
    </row>
    <row r="223" spans="1:4" ht="13" x14ac:dyDescent="0.3">
      <c r="A223" s="12">
        <v>11</v>
      </c>
      <c r="B223" s="27">
        <v>1006</v>
      </c>
      <c r="C223" s="27">
        <v>934</v>
      </c>
      <c r="D223" s="27">
        <v>72</v>
      </c>
    </row>
    <row r="224" spans="1:4" ht="13" x14ac:dyDescent="0.3">
      <c r="A224" s="12">
        <v>12</v>
      </c>
      <c r="B224" s="27">
        <v>883</v>
      </c>
      <c r="C224" s="27">
        <v>816</v>
      </c>
      <c r="D224" s="27">
        <v>67</v>
      </c>
    </row>
    <row r="225" spans="1:6" ht="13" x14ac:dyDescent="0.3">
      <c r="A225" s="12">
        <v>13</v>
      </c>
      <c r="B225" s="27">
        <v>833</v>
      </c>
      <c r="C225" s="27">
        <v>771</v>
      </c>
      <c r="D225" s="27">
        <v>62</v>
      </c>
    </row>
    <row r="226" spans="1:6" ht="13" x14ac:dyDescent="0.3">
      <c r="A226" s="13">
        <v>14</v>
      </c>
      <c r="B226" s="25">
        <v>0</v>
      </c>
      <c r="C226" s="25">
        <v>0</v>
      </c>
      <c r="D226" s="25">
        <v>0</v>
      </c>
    </row>
    <row r="227" spans="1:6" ht="13" x14ac:dyDescent="0.3">
      <c r="A227" s="13">
        <v>15</v>
      </c>
      <c r="B227" s="25">
        <v>0</v>
      </c>
      <c r="C227" s="25">
        <v>0</v>
      </c>
      <c r="D227" s="25">
        <v>0</v>
      </c>
      <c r="F227" s="93"/>
    </row>
    <row r="228" spans="1:6" ht="13" x14ac:dyDescent="0.3">
      <c r="A228" s="13">
        <v>16</v>
      </c>
      <c r="B228" s="25">
        <v>0</v>
      </c>
      <c r="C228" s="25">
        <v>0</v>
      </c>
      <c r="D228" s="25">
        <v>0</v>
      </c>
    </row>
    <row r="229" spans="1:6" ht="13" x14ac:dyDescent="0.3">
      <c r="A229" s="12">
        <v>17</v>
      </c>
      <c r="B229" s="27">
        <v>919</v>
      </c>
      <c r="C229" s="27">
        <v>850</v>
      </c>
      <c r="D229" s="27">
        <v>69</v>
      </c>
    </row>
    <row r="230" spans="1:6" ht="13" x14ac:dyDescent="0.3">
      <c r="A230" s="12">
        <v>18</v>
      </c>
      <c r="B230" s="27">
        <v>895</v>
      </c>
      <c r="C230" s="27">
        <v>825</v>
      </c>
      <c r="D230" s="27">
        <v>70</v>
      </c>
    </row>
    <row r="231" spans="1:6" ht="13" x14ac:dyDescent="0.3">
      <c r="A231" s="12">
        <v>19</v>
      </c>
      <c r="B231" s="27">
        <v>853</v>
      </c>
      <c r="C231" s="27">
        <v>802</v>
      </c>
      <c r="D231" s="27">
        <v>51</v>
      </c>
    </row>
    <row r="232" spans="1:6" ht="13" x14ac:dyDescent="0.3">
      <c r="A232" s="12">
        <v>20</v>
      </c>
      <c r="B232" s="27">
        <v>882</v>
      </c>
      <c r="C232" s="27">
        <v>808</v>
      </c>
      <c r="D232" s="27">
        <v>74</v>
      </c>
    </row>
    <row r="233" spans="1:6" ht="13" x14ac:dyDescent="0.3">
      <c r="A233" s="12">
        <v>21</v>
      </c>
      <c r="B233" s="27">
        <v>643</v>
      </c>
      <c r="C233" s="27">
        <v>583</v>
      </c>
      <c r="D233" s="27">
        <v>60</v>
      </c>
    </row>
    <row r="234" spans="1:6" ht="13" x14ac:dyDescent="0.3">
      <c r="A234" s="13">
        <v>22</v>
      </c>
      <c r="B234" s="25">
        <v>0</v>
      </c>
      <c r="C234" s="25">
        <v>0</v>
      </c>
      <c r="D234" s="25">
        <v>0</v>
      </c>
    </row>
    <row r="235" spans="1:6" ht="13" x14ac:dyDescent="0.3">
      <c r="A235" s="13">
        <v>23</v>
      </c>
      <c r="B235" s="25">
        <v>0</v>
      </c>
      <c r="C235" s="25">
        <v>0</v>
      </c>
      <c r="D235" s="25">
        <v>0</v>
      </c>
    </row>
    <row r="236" spans="1:6" ht="13" x14ac:dyDescent="0.3">
      <c r="A236" s="12">
        <v>24</v>
      </c>
      <c r="B236" s="27">
        <v>900</v>
      </c>
      <c r="C236" s="27">
        <v>845</v>
      </c>
      <c r="D236" s="27">
        <v>55</v>
      </c>
    </row>
    <row r="237" spans="1:6" ht="13" x14ac:dyDescent="0.3">
      <c r="A237" s="12">
        <v>25</v>
      </c>
      <c r="B237" s="27">
        <v>925</v>
      </c>
      <c r="C237" s="27">
        <v>863</v>
      </c>
      <c r="D237" s="27">
        <v>62</v>
      </c>
    </row>
    <row r="238" spans="1:6" ht="13" x14ac:dyDescent="0.3">
      <c r="A238" s="12">
        <v>26</v>
      </c>
      <c r="B238" s="27">
        <v>817</v>
      </c>
      <c r="C238" s="27">
        <v>775</v>
      </c>
      <c r="D238" s="27">
        <v>42</v>
      </c>
    </row>
    <row r="239" spans="1:6" ht="13" x14ac:dyDescent="0.3">
      <c r="A239" s="12">
        <v>27</v>
      </c>
      <c r="B239" s="27">
        <v>774</v>
      </c>
      <c r="C239" s="27">
        <v>725</v>
      </c>
      <c r="D239" s="27">
        <v>49</v>
      </c>
    </row>
    <row r="240" spans="1:6" ht="13" x14ac:dyDescent="0.3">
      <c r="A240" s="12">
        <v>28</v>
      </c>
      <c r="B240" s="27">
        <v>676</v>
      </c>
      <c r="C240" s="27">
        <v>646</v>
      </c>
      <c r="D240" s="27">
        <v>30</v>
      </c>
    </row>
    <row r="241" spans="1:4" ht="13" x14ac:dyDescent="0.3">
      <c r="A241" s="13">
        <v>29</v>
      </c>
      <c r="B241" s="25">
        <v>0</v>
      </c>
      <c r="C241" s="25">
        <v>0</v>
      </c>
      <c r="D241" s="25">
        <v>0</v>
      </c>
    </row>
    <row r="242" spans="1:4" ht="13" x14ac:dyDescent="0.3">
      <c r="A242" s="13">
        <v>30</v>
      </c>
      <c r="B242" s="25">
        <v>0</v>
      </c>
      <c r="C242" s="25">
        <v>0</v>
      </c>
      <c r="D242" s="25">
        <v>0</v>
      </c>
    </row>
    <row r="243" spans="1:4" ht="13.5" thickBot="1" x14ac:dyDescent="0.35">
      <c r="A243" s="15">
        <v>31</v>
      </c>
      <c r="B243" s="27">
        <v>662</v>
      </c>
      <c r="C243" s="27">
        <v>662</v>
      </c>
      <c r="D243" s="27">
        <v>0</v>
      </c>
    </row>
    <row r="244" spans="1:4" x14ac:dyDescent="0.25">
      <c r="A244" s="36"/>
      <c r="B244" s="17"/>
      <c r="C244" s="17"/>
      <c r="D244" s="17"/>
    </row>
    <row r="245" spans="1:4" ht="13" x14ac:dyDescent="0.3">
      <c r="A245" s="12" t="s">
        <v>3</v>
      </c>
      <c r="B245" s="51">
        <f t="shared" ref="B245:D245" si="6">SUM(B213:B243)</f>
        <v>17053</v>
      </c>
      <c r="C245" s="51">
        <f t="shared" si="6"/>
        <v>15885</v>
      </c>
      <c r="D245" s="51">
        <f t="shared" si="6"/>
        <v>1168</v>
      </c>
    </row>
    <row r="246" spans="1:4" ht="13" thickBot="1" x14ac:dyDescent="0.3">
      <c r="A246" s="48"/>
      <c r="B246" s="20"/>
      <c r="C246" s="20"/>
      <c r="D246" s="21"/>
    </row>
    <row r="247" spans="1:4" ht="24.75" customHeight="1" thickBot="1" x14ac:dyDescent="0.35">
      <c r="A247" s="22" t="s">
        <v>10</v>
      </c>
      <c r="B247" s="58"/>
      <c r="C247" s="58"/>
      <c r="D247" s="58"/>
    </row>
    <row r="248" spans="1:4" ht="13" x14ac:dyDescent="0.3">
      <c r="A248" s="16">
        <v>1</v>
      </c>
      <c r="B248" s="40">
        <v>625</v>
      </c>
      <c r="C248" s="40">
        <v>625</v>
      </c>
      <c r="D248" s="40">
        <v>0</v>
      </c>
    </row>
    <row r="249" spans="1:4" ht="13" x14ac:dyDescent="0.3">
      <c r="A249" s="12">
        <v>2</v>
      </c>
      <c r="B249" s="9">
        <v>599</v>
      </c>
      <c r="C249" s="9">
        <v>599</v>
      </c>
      <c r="D249" s="9">
        <v>0</v>
      </c>
    </row>
    <row r="250" spans="1:4" ht="13" x14ac:dyDescent="0.3">
      <c r="A250" s="12">
        <v>3</v>
      </c>
      <c r="B250" s="9">
        <v>632</v>
      </c>
      <c r="C250" s="9">
        <v>632</v>
      </c>
      <c r="D250" s="9">
        <v>0</v>
      </c>
    </row>
    <row r="251" spans="1:4" ht="13" x14ac:dyDescent="0.3">
      <c r="A251" s="12">
        <v>4</v>
      </c>
      <c r="B251" s="9">
        <v>502</v>
      </c>
      <c r="C251" s="9">
        <v>502</v>
      </c>
      <c r="D251" s="9">
        <v>0</v>
      </c>
    </row>
    <row r="252" spans="1:4" ht="13" x14ac:dyDescent="0.3">
      <c r="A252" s="72">
        <v>5</v>
      </c>
      <c r="B252" s="74">
        <v>0</v>
      </c>
      <c r="C252" s="74">
        <v>0</v>
      </c>
      <c r="D252" s="74">
        <v>0</v>
      </c>
    </row>
    <row r="253" spans="1:4" ht="13" x14ac:dyDescent="0.3">
      <c r="A253" s="72">
        <v>6</v>
      </c>
      <c r="B253" s="74">
        <v>0</v>
      </c>
      <c r="C253" s="74">
        <v>0</v>
      </c>
      <c r="D253" s="74">
        <v>0</v>
      </c>
    </row>
    <row r="254" spans="1:4" ht="13" x14ac:dyDescent="0.3">
      <c r="A254" s="12">
        <v>7</v>
      </c>
      <c r="B254" s="9">
        <v>605</v>
      </c>
      <c r="C254" s="9">
        <v>605</v>
      </c>
      <c r="D254" s="9">
        <v>0</v>
      </c>
    </row>
    <row r="255" spans="1:4" ht="13" x14ac:dyDescent="0.3">
      <c r="A255" s="12">
        <v>8</v>
      </c>
      <c r="B255" s="9">
        <v>628</v>
      </c>
      <c r="C255" s="9">
        <v>628</v>
      </c>
      <c r="D255" s="9">
        <v>0</v>
      </c>
    </row>
    <row r="256" spans="1:4" ht="13" x14ac:dyDescent="0.3">
      <c r="A256" s="12">
        <v>9</v>
      </c>
      <c r="B256" s="9">
        <v>511</v>
      </c>
      <c r="C256" s="9">
        <v>511</v>
      </c>
      <c r="D256" s="9">
        <v>0</v>
      </c>
    </row>
    <row r="257" spans="1:4" ht="13" x14ac:dyDescent="0.3">
      <c r="A257" s="12">
        <v>10</v>
      </c>
      <c r="B257" s="9">
        <v>568</v>
      </c>
      <c r="C257" s="9">
        <v>568</v>
      </c>
      <c r="D257" s="9">
        <v>0</v>
      </c>
    </row>
    <row r="258" spans="1:4" ht="13" x14ac:dyDescent="0.3">
      <c r="A258" s="12">
        <v>11</v>
      </c>
      <c r="B258" s="9">
        <v>428</v>
      </c>
      <c r="C258" s="9">
        <v>428</v>
      </c>
      <c r="D258" s="9">
        <v>0</v>
      </c>
    </row>
    <row r="259" spans="1:4" ht="13" x14ac:dyDescent="0.3">
      <c r="A259" s="72">
        <v>12</v>
      </c>
      <c r="B259" s="74">
        <v>0</v>
      </c>
      <c r="C259" s="74">
        <v>0</v>
      </c>
      <c r="D259" s="74">
        <v>0</v>
      </c>
    </row>
    <row r="260" spans="1:4" ht="13" x14ac:dyDescent="0.3">
      <c r="A260" s="72">
        <v>13</v>
      </c>
      <c r="B260" s="74">
        <v>0</v>
      </c>
      <c r="C260" s="74">
        <v>0</v>
      </c>
      <c r="D260" s="74">
        <v>0</v>
      </c>
    </row>
    <row r="261" spans="1:4" ht="13" x14ac:dyDescent="0.3">
      <c r="A261" s="72">
        <v>14</v>
      </c>
      <c r="B261" s="74">
        <v>0</v>
      </c>
      <c r="C261" s="74">
        <v>0</v>
      </c>
      <c r="D261" s="74">
        <v>0</v>
      </c>
    </row>
    <row r="262" spans="1:4" ht="13" x14ac:dyDescent="0.3">
      <c r="A262" s="72">
        <v>15</v>
      </c>
      <c r="B262" s="74">
        <v>0</v>
      </c>
      <c r="C262" s="74">
        <v>0</v>
      </c>
      <c r="D262" s="74">
        <v>0</v>
      </c>
    </row>
    <row r="263" spans="1:4" ht="13" x14ac:dyDescent="0.3">
      <c r="A263" s="12">
        <v>16</v>
      </c>
      <c r="B263" s="9">
        <v>504</v>
      </c>
      <c r="C263" s="9">
        <v>504</v>
      </c>
      <c r="D263" s="9">
        <v>0</v>
      </c>
    </row>
    <row r="264" spans="1:4" ht="13" x14ac:dyDescent="0.3">
      <c r="A264" s="12">
        <v>17</v>
      </c>
      <c r="B264" s="9">
        <v>566</v>
      </c>
      <c r="C264" s="9">
        <v>566</v>
      </c>
      <c r="D264" s="9">
        <v>0</v>
      </c>
    </row>
    <row r="265" spans="1:4" ht="13" x14ac:dyDescent="0.3">
      <c r="A265" s="12">
        <v>18</v>
      </c>
      <c r="B265" s="9">
        <v>448</v>
      </c>
      <c r="C265" s="9">
        <v>448</v>
      </c>
      <c r="D265" s="9">
        <v>0</v>
      </c>
    </row>
    <row r="266" spans="1:4" ht="13" x14ac:dyDescent="0.3">
      <c r="A266" s="72">
        <v>19</v>
      </c>
      <c r="B266" s="74">
        <v>0</v>
      </c>
      <c r="C266" s="74">
        <v>0</v>
      </c>
      <c r="D266" s="74">
        <v>0</v>
      </c>
    </row>
    <row r="267" spans="1:4" ht="13" x14ac:dyDescent="0.3">
      <c r="A267" s="72">
        <v>20</v>
      </c>
      <c r="B267" s="74">
        <v>0</v>
      </c>
      <c r="C267" s="74">
        <v>0</v>
      </c>
      <c r="D267" s="74">
        <v>0</v>
      </c>
    </row>
    <row r="268" spans="1:4" ht="13" x14ac:dyDescent="0.3">
      <c r="A268" s="12">
        <v>21</v>
      </c>
      <c r="B268" s="9">
        <v>707</v>
      </c>
      <c r="C268" s="9">
        <v>675</v>
      </c>
      <c r="D268" s="9">
        <v>32</v>
      </c>
    </row>
    <row r="269" spans="1:4" ht="13" x14ac:dyDescent="0.3">
      <c r="A269" s="12">
        <v>22</v>
      </c>
      <c r="B269" s="9">
        <v>719</v>
      </c>
      <c r="C269" s="9">
        <v>687</v>
      </c>
      <c r="D269" s="9">
        <v>32</v>
      </c>
    </row>
    <row r="270" spans="1:4" ht="13" x14ac:dyDescent="0.3">
      <c r="A270" s="12">
        <v>23</v>
      </c>
      <c r="B270" s="9">
        <v>640</v>
      </c>
      <c r="C270" s="9">
        <v>620</v>
      </c>
      <c r="D270" s="9">
        <v>20</v>
      </c>
    </row>
    <row r="271" spans="1:4" ht="13" x14ac:dyDescent="0.3">
      <c r="A271" s="12">
        <v>24</v>
      </c>
      <c r="B271" s="9">
        <v>647</v>
      </c>
      <c r="C271" s="9">
        <v>610</v>
      </c>
      <c r="D271" s="9">
        <v>37</v>
      </c>
    </row>
    <row r="272" spans="1:4" ht="13" x14ac:dyDescent="0.3">
      <c r="A272" s="12">
        <v>25</v>
      </c>
      <c r="B272" s="9">
        <v>573</v>
      </c>
      <c r="C272" s="9">
        <v>546</v>
      </c>
      <c r="D272" s="9">
        <v>27</v>
      </c>
    </row>
    <row r="273" spans="1:4" ht="13" x14ac:dyDescent="0.3">
      <c r="A273" s="72">
        <v>26</v>
      </c>
      <c r="B273" s="74">
        <v>0</v>
      </c>
      <c r="C273" s="74">
        <v>0</v>
      </c>
      <c r="D273" s="74">
        <v>0</v>
      </c>
    </row>
    <row r="274" spans="1:4" ht="13" x14ac:dyDescent="0.3">
      <c r="A274" s="72">
        <v>27</v>
      </c>
      <c r="B274" s="74">
        <v>0</v>
      </c>
      <c r="C274" s="74">
        <v>0</v>
      </c>
      <c r="D274" s="74">
        <v>0</v>
      </c>
    </row>
    <row r="275" spans="1:4" ht="13" x14ac:dyDescent="0.3">
      <c r="A275" s="12">
        <v>28</v>
      </c>
      <c r="B275" s="9">
        <v>788</v>
      </c>
      <c r="C275" s="9">
        <v>745</v>
      </c>
      <c r="D275" s="9">
        <v>43</v>
      </c>
    </row>
    <row r="276" spans="1:4" ht="13" x14ac:dyDescent="0.3">
      <c r="A276" s="12">
        <v>29</v>
      </c>
      <c r="B276" s="9">
        <v>870</v>
      </c>
      <c r="C276" s="9">
        <v>824</v>
      </c>
      <c r="D276" s="9">
        <v>46</v>
      </c>
    </row>
    <row r="277" spans="1:4" ht="13" x14ac:dyDescent="0.3">
      <c r="A277" s="12">
        <v>30</v>
      </c>
      <c r="B277" s="9">
        <v>785</v>
      </c>
      <c r="C277" s="9">
        <v>752</v>
      </c>
      <c r="D277" s="9">
        <v>33</v>
      </c>
    </row>
    <row r="278" spans="1:4" ht="13.5" thickBot="1" x14ac:dyDescent="0.35">
      <c r="A278" s="15">
        <v>31</v>
      </c>
      <c r="B278" s="9">
        <v>784</v>
      </c>
      <c r="C278" s="9">
        <v>745</v>
      </c>
      <c r="D278" s="9">
        <v>39</v>
      </c>
    </row>
    <row r="279" spans="1:4" x14ac:dyDescent="0.25">
      <c r="A279" s="36"/>
      <c r="B279" s="17"/>
      <c r="C279" s="17"/>
      <c r="D279" s="17"/>
    </row>
    <row r="280" spans="1:4" ht="13" x14ac:dyDescent="0.3">
      <c r="A280" s="12" t="s">
        <v>3</v>
      </c>
      <c r="B280" s="51">
        <f t="shared" ref="B280:D280" si="7">SUM(B248:B278)</f>
        <v>13129</v>
      </c>
      <c r="C280" s="51">
        <f t="shared" si="7"/>
        <v>12820</v>
      </c>
      <c r="D280" s="31">
        <f t="shared" si="7"/>
        <v>309</v>
      </c>
    </row>
    <row r="281" spans="1:4" ht="13" thickBot="1" x14ac:dyDescent="0.3">
      <c r="A281" s="48"/>
      <c r="B281" s="49"/>
      <c r="C281" s="49"/>
      <c r="D281" s="34"/>
    </row>
    <row r="282" spans="1:4" ht="24" customHeight="1" thickBot="1" x14ac:dyDescent="0.35">
      <c r="A282" s="22" t="s">
        <v>11</v>
      </c>
      <c r="B282" s="58"/>
      <c r="C282" s="58"/>
      <c r="D282" s="58"/>
    </row>
    <row r="283" spans="1:4" ht="13" x14ac:dyDescent="0.3">
      <c r="A283" s="16">
        <v>1</v>
      </c>
      <c r="B283" s="40">
        <v>668</v>
      </c>
      <c r="C283" s="40">
        <v>635</v>
      </c>
      <c r="D283" s="40">
        <v>33</v>
      </c>
    </row>
    <row r="284" spans="1:4" ht="13" x14ac:dyDescent="0.3">
      <c r="A284" s="13">
        <v>2</v>
      </c>
      <c r="B284" s="11">
        <v>0</v>
      </c>
      <c r="C284" s="11">
        <v>0</v>
      </c>
      <c r="D284" s="11">
        <v>0</v>
      </c>
    </row>
    <row r="285" spans="1:4" ht="13" x14ac:dyDescent="0.3">
      <c r="A285" s="13">
        <v>3</v>
      </c>
      <c r="B285" s="11">
        <v>0</v>
      </c>
      <c r="C285" s="11">
        <v>0</v>
      </c>
      <c r="D285" s="11">
        <v>0</v>
      </c>
    </row>
    <row r="286" spans="1:4" ht="13" x14ac:dyDescent="0.3">
      <c r="A286" s="12">
        <v>4</v>
      </c>
      <c r="B286" s="9">
        <v>919</v>
      </c>
      <c r="C286" s="9">
        <v>860</v>
      </c>
      <c r="D286" s="9">
        <v>59</v>
      </c>
    </row>
    <row r="287" spans="1:4" ht="13" x14ac:dyDescent="0.3">
      <c r="A287" s="12">
        <v>5</v>
      </c>
      <c r="B287" s="9">
        <v>939</v>
      </c>
      <c r="C287" s="9">
        <v>874</v>
      </c>
      <c r="D287" s="9">
        <v>65</v>
      </c>
    </row>
    <row r="288" spans="1:4" ht="13" x14ac:dyDescent="0.3">
      <c r="A288" s="12">
        <v>6</v>
      </c>
      <c r="B288" s="9">
        <v>885</v>
      </c>
      <c r="C288" s="9">
        <v>827</v>
      </c>
      <c r="D288" s="9">
        <v>58</v>
      </c>
    </row>
    <row r="289" spans="1:4" ht="13" x14ac:dyDescent="0.3">
      <c r="A289" s="12">
        <v>7</v>
      </c>
      <c r="B289" s="9">
        <v>984</v>
      </c>
      <c r="C289" s="9">
        <v>897</v>
      </c>
      <c r="D289" s="9">
        <v>87</v>
      </c>
    </row>
    <row r="290" spans="1:4" ht="13" x14ac:dyDescent="0.3">
      <c r="A290" s="12">
        <v>8</v>
      </c>
      <c r="B290" s="9">
        <v>758</v>
      </c>
      <c r="C290" s="9">
        <v>706</v>
      </c>
      <c r="D290" s="9">
        <v>52</v>
      </c>
    </row>
    <row r="291" spans="1:4" ht="13" x14ac:dyDescent="0.3">
      <c r="A291" s="13">
        <v>9</v>
      </c>
      <c r="B291" s="11">
        <v>0</v>
      </c>
      <c r="C291" s="11">
        <v>0</v>
      </c>
      <c r="D291" s="11">
        <v>0</v>
      </c>
    </row>
    <row r="292" spans="1:4" ht="13" x14ac:dyDescent="0.3">
      <c r="A292" s="13">
        <v>10</v>
      </c>
      <c r="B292" s="11">
        <v>0</v>
      </c>
      <c r="C292" s="11">
        <v>0</v>
      </c>
      <c r="D292" s="11">
        <v>0</v>
      </c>
    </row>
    <row r="293" spans="1:4" ht="13" x14ac:dyDescent="0.3">
      <c r="A293" s="12">
        <v>11</v>
      </c>
      <c r="B293" s="9">
        <v>931</v>
      </c>
      <c r="C293" s="9">
        <v>865</v>
      </c>
      <c r="D293" s="9">
        <v>66</v>
      </c>
    </row>
    <row r="294" spans="1:4" ht="13" x14ac:dyDescent="0.3">
      <c r="A294" s="12">
        <v>12</v>
      </c>
      <c r="B294" s="9">
        <v>936</v>
      </c>
      <c r="C294" s="9">
        <v>877</v>
      </c>
      <c r="D294" s="9">
        <v>59</v>
      </c>
    </row>
    <row r="295" spans="1:4" ht="13" x14ac:dyDescent="0.3">
      <c r="A295" s="12">
        <v>13</v>
      </c>
      <c r="B295" s="9">
        <v>858</v>
      </c>
      <c r="C295" s="9">
        <v>801</v>
      </c>
      <c r="D295" s="9">
        <v>57</v>
      </c>
    </row>
    <row r="296" spans="1:4" ht="13" x14ac:dyDescent="0.3">
      <c r="A296" s="12">
        <v>14</v>
      </c>
      <c r="B296" s="9">
        <v>916</v>
      </c>
      <c r="C296" s="9">
        <v>875</v>
      </c>
      <c r="D296" s="9">
        <v>41</v>
      </c>
    </row>
    <row r="297" spans="1:4" ht="13" x14ac:dyDescent="0.3">
      <c r="A297" s="12">
        <v>15</v>
      </c>
      <c r="B297" s="9">
        <v>750</v>
      </c>
      <c r="C297" s="9">
        <v>696</v>
      </c>
      <c r="D297" s="9">
        <v>54</v>
      </c>
    </row>
    <row r="298" spans="1:4" ht="13" x14ac:dyDescent="0.3">
      <c r="A298" s="13">
        <v>16</v>
      </c>
      <c r="B298" s="11">
        <v>0</v>
      </c>
      <c r="C298" s="11">
        <v>0</v>
      </c>
      <c r="D298" s="11">
        <v>0</v>
      </c>
    </row>
    <row r="299" spans="1:4" ht="13" x14ac:dyDescent="0.3">
      <c r="A299" s="13">
        <v>17</v>
      </c>
      <c r="B299" s="11">
        <v>0</v>
      </c>
      <c r="C299" s="11">
        <v>0</v>
      </c>
      <c r="D299" s="11">
        <v>0</v>
      </c>
    </row>
    <row r="300" spans="1:4" ht="13" x14ac:dyDescent="0.3">
      <c r="A300" s="12">
        <v>18</v>
      </c>
      <c r="B300" s="9">
        <v>904</v>
      </c>
      <c r="C300" s="9">
        <v>837</v>
      </c>
      <c r="D300" s="9">
        <v>67</v>
      </c>
    </row>
    <row r="301" spans="1:4" ht="13" x14ac:dyDescent="0.3">
      <c r="A301" s="12">
        <v>19</v>
      </c>
      <c r="B301" s="9">
        <v>1000</v>
      </c>
      <c r="C301" s="9">
        <v>944</v>
      </c>
      <c r="D301" s="9">
        <v>56</v>
      </c>
    </row>
    <row r="302" spans="1:4" ht="13" x14ac:dyDescent="0.3">
      <c r="A302" s="12">
        <v>20</v>
      </c>
      <c r="B302" s="9">
        <v>920</v>
      </c>
      <c r="C302" s="9">
        <v>857</v>
      </c>
      <c r="D302" s="9">
        <v>63</v>
      </c>
    </row>
    <row r="303" spans="1:4" ht="13" x14ac:dyDescent="0.3">
      <c r="A303" s="12">
        <v>21</v>
      </c>
      <c r="B303" s="9">
        <v>921</v>
      </c>
      <c r="C303" s="9">
        <v>862</v>
      </c>
      <c r="D303" s="9">
        <v>59</v>
      </c>
    </row>
    <row r="304" spans="1:4" ht="13" x14ac:dyDescent="0.3">
      <c r="A304" s="12">
        <v>22</v>
      </c>
      <c r="B304" s="9">
        <v>796</v>
      </c>
      <c r="C304" s="9">
        <v>730</v>
      </c>
      <c r="D304" s="9">
        <v>66</v>
      </c>
    </row>
    <row r="305" spans="1:4" ht="13" x14ac:dyDescent="0.3">
      <c r="A305" s="13">
        <v>23</v>
      </c>
      <c r="B305" s="11">
        <v>0</v>
      </c>
      <c r="C305" s="11">
        <v>0</v>
      </c>
      <c r="D305" s="11">
        <v>0</v>
      </c>
    </row>
    <row r="306" spans="1:4" ht="13" x14ac:dyDescent="0.3">
      <c r="A306" s="13">
        <v>24</v>
      </c>
      <c r="B306" s="11">
        <v>0</v>
      </c>
      <c r="C306" s="11">
        <v>0</v>
      </c>
      <c r="D306" s="11">
        <v>0</v>
      </c>
    </row>
    <row r="307" spans="1:4" ht="13" x14ac:dyDescent="0.3">
      <c r="A307" s="12">
        <v>25</v>
      </c>
      <c r="B307" s="9">
        <v>1008</v>
      </c>
      <c r="C307" s="9">
        <v>945</v>
      </c>
      <c r="D307" s="9">
        <v>63</v>
      </c>
    </row>
    <row r="308" spans="1:4" ht="13" x14ac:dyDescent="0.3">
      <c r="A308" s="12">
        <v>26</v>
      </c>
      <c r="B308" s="9">
        <v>937</v>
      </c>
      <c r="C308" s="9">
        <v>861</v>
      </c>
      <c r="D308" s="9">
        <v>76</v>
      </c>
    </row>
    <row r="309" spans="1:4" ht="13" x14ac:dyDescent="0.3">
      <c r="A309" s="12">
        <v>27</v>
      </c>
      <c r="B309" s="9">
        <v>875</v>
      </c>
      <c r="C309" s="9">
        <v>828</v>
      </c>
      <c r="D309" s="9">
        <v>47</v>
      </c>
    </row>
    <row r="310" spans="1:4" ht="13" x14ac:dyDescent="0.3">
      <c r="A310" s="12">
        <v>28</v>
      </c>
      <c r="B310" s="9">
        <v>903</v>
      </c>
      <c r="C310" s="9">
        <v>838</v>
      </c>
      <c r="D310" s="9">
        <v>65</v>
      </c>
    </row>
    <row r="311" spans="1:4" ht="13" x14ac:dyDescent="0.3">
      <c r="A311" s="12">
        <v>29</v>
      </c>
      <c r="B311" s="9">
        <v>712</v>
      </c>
      <c r="C311" s="9">
        <v>658</v>
      </c>
      <c r="D311" s="9">
        <v>54</v>
      </c>
    </row>
    <row r="312" spans="1:4" ht="13" x14ac:dyDescent="0.3">
      <c r="A312" s="13">
        <v>30</v>
      </c>
      <c r="B312" s="11">
        <v>0</v>
      </c>
      <c r="C312" s="11">
        <v>0</v>
      </c>
      <c r="D312" s="11">
        <v>0</v>
      </c>
    </row>
    <row r="313" spans="1:4" ht="13.5" thickBot="1" x14ac:dyDescent="0.35">
      <c r="A313" s="28">
        <v>31</v>
      </c>
      <c r="B313" s="56">
        <v>0</v>
      </c>
      <c r="C313" s="56">
        <v>0</v>
      </c>
      <c r="D313" s="56">
        <v>0</v>
      </c>
    </row>
    <row r="314" spans="1:4" x14ac:dyDescent="0.25">
      <c r="A314" s="36"/>
      <c r="B314" s="17"/>
      <c r="C314" s="17"/>
      <c r="D314" s="17"/>
    </row>
    <row r="315" spans="1:4" ht="13" x14ac:dyDescent="0.3">
      <c r="A315" s="12" t="s">
        <v>3</v>
      </c>
      <c r="B315" s="51">
        <f t="shared" ref="B315:D315" si="8">SUM(B283:B313)</f>
        <v>18520</v>
      </c>
      <c r="C315" s="51">
        <f t="shared" si="8"/>
        <v>17273</v>
      </c>
      <c r="D315" s="51">
        <f t="shared" si="8"/>
        <v>1247</v>
      </c>
    </row>
    <row r="316" spans="1:4" ht="13" thickBot="1" x14ac:dyDescent="0.3">
      <c r="A316" s="48"/>
      <c r="B316" s="49"/>
      <c r="C316" s="49"/>
      <c r="D316" s="52"/>
    </row>
    <row r="317" spans="1:4" ht="24" customHeight="1" thickBot="1" x14ac:dyDescent="0.35">
      <c r="A317" s="22" t="s">
        <v>12</v>
      </c>
      <c r="B317" s="58"/>
      <c r="C317" s="58"/>
      <c r="D317" s="59"/>
    </row>
    <row r="318" spans="1:4" ht="13" x14ac:dyDescent="0.3">
      <c r="A318" s="24">
        <v>1</v>
      </c>
      <c r="B318" s="26">
        <v>0</v>
      </c>
      <c r="C318" s="26">
        <v>0</v>
      </c>
      <c r="D318" s="77">
        <v>0</v>
      </c>
    </row>
    <row r="319" spans="1:4" ht="13" x14ac:dyDescent="0.3">
      <c r="A319" s="12">
        <v>2</v>
      </c>
      <c r="B319" s="9">
        <v>999</v>
      </c>
      <c r="C319" s="9">
        <v>922</v>
      </c>
      <c r="D319" s="43">
        <v>77</v>
      </c>
    </row>
    <row r="320" spans="1:4" ht="13" x14ac:dyDescent="0.3">
      <c r="A320" s="12">
        <v>3</v>
      </c>
      <c r="B320" s="9">
        <v>929</v>
      </c>
      <c r="C320" s="9">
        <v>859</v>
      </c>
      <c r="D320" s="43">
        <v>70</v>
      </c>
    </row>
    <row r="321" spans="1:4" ht="13" x14ac:dyDescent="0.3">
      <c r="A321" s="12">
        <v>4</v>
      </c>
      <c r="B321" s="9">
        <v>867</v>
      </c>
      <c r="C321" s="9">
        <v>801</v>
      </c>
      <c r="D321" s="43">
        <v>66</v>
      </c>
    </row>
    <row r="322" spans="1:4" ht="13" x14ac:dyDescent="0.3">
      <c r="A322" s="12">
        <v>5</v>
      </c>
      <c r="B322" s="9">
        <v>936</v>
      </c>
      <c r="C322" s="9">
        <v>860</v>
      </c>
      <c r="D322" s="43">
        <v>76</v>
      </c>
    </row>
    <row r="323" spans="1:4" ht="13" x14ac:dyDescent="0.3">
      <c r="A323" s="12">
        <v>6</v>
      </c>
      <c r="B323" s="9">
        <v>762</v>
      </c>
      <c r="C323" s="9">
        <v>703</v>
      </c>
      <c r="D323" s="43">
        <v>59</v>
      </c>
    </row>
    <row r="324" spans="1:4" ht="13" x14ac:dyDescent="0.3">
      <c r="A324" s="13">
        <v>7</v>
      </c>
      <c r="B324" s="11">
        <v>0</v>
      </c>
      <c r="C324" s="11">
        <v>0</v>
      </c>
      <c r="D324" s="44">
        <v>0</v>
      </c>
    </row>
    <row r="325" spans="1:4" ht="13" x14ac:dyDescent="0.3">
      <c r="A325" s="13">
        <v>8</v>
      </c>
      <c r="B325" s="11">
        <v>0</v>
      </c>
      <c r="C325" s="11">
        <v>0</v>
      </c>
      <c r="D325" s="44">
        <v>0</v>
      </c>
    </row>
    <row r="326" spans="1:4" ht="13" x14ac:dyDescent="0.3">
      <c r="A326" s="12">
        <v>9</v>
      </c>
      <c r="B326" s="9">
        <v>1050</v>
      </c>
      <c r="C326" s="9">
        <v>982</v>
      </c>
      <c r="D326" s="43">
        <v>68</v>
      </c>
    </row>
    <row r="327" spans="1:4" ht="13" x14ac:dyDescent="0.3">
      <c r="A327" s="12">
        <v>10</v>
      </c>
      <c r="B327" s="9">
        <v>986</v>
      </c>
      <c r="C327" s="9">
        <v>904</v>
      </c>
      <c r="D327" s="43">
        <v>82</v>
      </c>
    </row>
    <row r="328" spans="1:4" ht="13" x14ac:dyDescent="0.3">
      <c r="A328" s="12">
        <v>11</v>
      </c>
      <c r="B328" s="9">
        <v>883</v>
      </c>
      <c r="C328" s="9">
        <v>839</v>
      </c>
      <c r="D328" s="43">
        <v>44</v>
      </c>
    </row>
    <row r="329" spans="1:4" ht="13" x14ac:dyDescent="0.3">
      <c r="A329" s="12">
        <v>12</v>
      </c>
      <c r="B329" s="9">
        <v>923</v>
      </c>
      <c r="C329" s="9">
        <v>865</v>
      </c>
      <c r="D329" s="43">
        <v>58</v>
      </c>
    </row>
    <row r="330" spans="1:4" ht="13" x14ac:dyDescent="0.3">
      <c r="A330" s="12">
        <v>13</v>
      </c>
      <c r="B330" s="9">
        <v>749</v>
      </c>
      <c r="C330" s="9">
        <v>676</v>
      </c>
      <c r="D330" s="43">
        <v>73</v>
      </c>
    </row>
    <row r="331" spans="1:4" ht="13" x14ac:dyDescent="0.3">
      <c r="A331" s="13">
        <v>14</v>
      </c>
      <c r="B331" s="11">
        <v>0</v>
      </c>
      <c r="C331" s="11">
        <v>0</v>
      </c>
      <c r="D331" s="44">
        <v>0</v>
      </c>
    </row>
    <row r="332" spans="1:4" ht="13" x14ac:dyDescent="0.3">
      <c r="A332" s="13">
        <v>15</v>
      </c>
      <c r="B332" s="11">
        <v>0</v>
      </c>
      <c r="C332" s="11">
        <v>0</v>
      </c>
      <c r="D332" s="44">
        <v>0</v>
      </c>
    </row>
    <row r="333" spans="1:4" ht="13" x14ac:dyDescent="0.3">
      <c r="A333" s="12">
        <v>16</v>
      </c>
      <c r="B333" s="9">
        <v>1029</v>
      </c>
      <c r="C333" s="9">
        <v>954</v>
      </c>
      <c r="D333" s="43">
        <v>75</v>
      </c>
    </row>
    <row r="334" spans="1:4" ht="13" x14ac:dyDescent="0.3">
      <c r="A334" s="12">
        <v>17</v>
      </c>
      <c r="B334" s="9">
        <v>1011</v>
      </c>
      <c r="C334" s="9">
        <v>939</v>
      </c>
      <c r="D334" s="43">
        <v>72</v>
      </c>
    </row>
    <row r="335" spans="1:4" ht="13" x14ac:dyDescent="0.3">
      <c r="A335" s="12">
        <v>18</v>
      </c>
      <c r="B335" s="9">
        <v>875</v>
      </c>
      <c r="C335" s="9">
        <v>819</v>
      </c>
      <c r="D335" s="43">
        <v>56</v>
      </c>
    </row>
    <row r="336" spans="1:4" ht="13" x14ac:dyDescent="0.3">
      <c r="A336" s="12">
        <v>19</v>
      </c>
      <c r="B336" s="9">
        <v>1006</v>
      </c>
      <c r="C336" s="9">
        <v>931</v>
      </c>
      <c r="D336" s="43">
        <v>75</v>
      </c>
    </row>
    <row r="337" spans="1:4" ht="13" x14ac:dyDescent="0.3">
      <c r="A337" s="12">
        <v>20</v>
      </c>
      <c r="B337" s="9">
        <v>702</v>
      </c>
      <c r="C337" s="9">
        <v>662</v>
      </c>
      <c r="D337" s="43">
        <v>40</v>
      </c>
    </row>
    <row r="338" spans="1:4" ht="13" x14ac:dyDescent="0.3">
      <c r="A338" s="13">
        <v>21</v>
      </c>
      <c r="B338" s="11">
        <v>0</v>
      </c>
      <c r="C338" s="11">
        <v>0</v>
      </c>
      <c r="D338" s="44">
        <v>0</v>
      </c>
    </row>
    <row r="339" spans="1:4" ht="13" x14ac:dyDescent="0.3">
      <c r="A339" s="13">
        <v>22</v>
      </c>
      <c r="B339" s="11">
        <v>0</v>
      </c>
      <c r="C339" s="11">
        <v>0</v>
      </c>
      <c r="D339" s="44">
        <v>0</v>
      </c>
    </row>
    <row r="340" spans="1:4" ht="13" x14ac:dyDescent="0.3">
      <c r="A340" s="12">
        <v>23</v>
      </c>
      <c r="B340" s="9">
        <v>961</v>
      </c>
      <c r="C340" s="9">
        <v>905</v>
      </c>
      <c r="D340" s="43">
        <v>56</v>
      </c>
    </row>
    <row r="341" spans="1:4" ht="13" x14ac:dyDescent="0.3">
      <c r="A341" s="12">
        <v>24</v>
      </c>
      <c r="B341" s="9">
        <v>835</v>
      </c>
      <c r="C341" s="9">
        <v>794</v>
      </c>
      <c r="D341" s="43">
        <v>41</v>
      </c>
    </row>
    <row r="342" spans="1:4" ht="13" x14ac:dyDescent="0.3">
      <c r="A342" s="12">
        <v>25</v>
      </c>
      <c r="B342" s="9">
        <v>847</v>
      </c>
      <c r="C342" s="9">
        <v>817</v>
      </c>
      <c r="D342" s="43">
        <v>30</v>
      </c>
    </row>
    <row r="343" spans="1:4" ht="13" x14ac:dyDescent="0.3">
      <c r="A343" s="12">
        <v>26</v>
      </c>
      <c r="B343" s="9">
        <v>860</v>
      </c>
      <c r="C343" s="9">
        <v>813</v>
      </c>
      <c r="D343" s="43">
        <v>47</v>
      </c>
    </row>
    <row r="344" spans="1:4" ht="13" x14ac:dyDescent="0.3">
      <c r="A344" s="12">
        <v>27</v>
      </c>
      <c r="B344" s="9">
        <v>732</v>
      </c>
      <c r="C344" s="9">
        <v>694</v>
      </c>
      <c r="D344" s="43">
        <v>38</v>
      </c>
    </row>
    <row r="345" spans="1:4" ht="13" x14ac:dyDescent="0.3">
      <c r="A345" s="13">
        <v>28</v>
      </c>
      <c r="B345" s="11">
        <v>0</v>
      </c>
      <c r="C345" s="11">
        <v>0</v>
      </c>
      <c r="D345" s="44">
        <v>0</v>
      </c>
    </row>
    <row r="346" spans="1:4" ht="13" x14ac:dyDescent="0.3">
      <c r="A346" s="13">
        <v>29</v>
      </c>
      <c r="B346" s="11">
        <v>0</v>
      </c>
      <c r="C346" s="11">
        <v>0</v>
      </c>
      <c r="D346" s="44">
        <v>0</v>
      </c>
    </row>
    <row r="347" spans="1:4" ht="13" x14ac:dyDescent="0.3">
      <c r="A347" s="13">
        <v>30</v>
      </c>
      <c r="B347" s="11">
        <v>0</v>
      </c>
      <c r="C347" s="11">
        <v>0</v>
      </c>
      <c r="D347" s="44">
        <v>0</v>
      </c>
    </row>
    <row r="348" spans="1:4" ht="13.5" thickBot="1" x14ac:dyDescent="0.35">
      <c r="A348" s="28">
        <v>31</v>
      </c>
      <c r="B348" s="56">
        <v>0</v>
      </c>
      <c r="C348" s="79">
        <v>0</v>
      </c>
      <c r="D348" s="80">
        <v>0</v>
      </c>
    </row>
    <row r="349" spans="1:4" x14ac:dyDescent="0.25">
      <c r="A349" s="36"/>
      <c r="B349" s="17"/>
      <c r="C349" s="17"/>
      <c r="D349" s="17"/>
    </row>
    <row r="350" spans="1:4" ht="13" x14ac:dyDescent="0.3">
      <c r="A350" s="12" t="s">
        <v>3</v>
      </c>
      <c r="B350" s="51">
        <f t="shared" ref="B350:D350" si="9">SUM(B318:B348)</f>
        <v>17942</v>
      </c>
      <c r="C350" s="51">
        <f t="shared" si="9"/>
        <v>16739</v>
      </c>
      <c r="D350" s="51">
        <f t="shared" si="9"/>
        <v>1203</v>
      </c>
    </row>
    <row r="351" spans="1:4" ht="13" thickBot="1" x14ac:dyDescent="0.3">
      <c r="A351" s="48"/>
      <c r="B351" s="49"/>
      <c r="C351" s="49"/>
      <c r="D351" s="52"/>
    </row>
    <row r="352" spans="1:4" ht="24" customHeight="1" thickBot="1" x14ac:dyDescent="0.35">
      <c r="A352" s="22" t="s">
        <v>16</v>
      </c>
      <c r="B352" s="58"/>
      <c r="C352" s="58"/>
      <c r="D352" s="58"/>
    </row>
    <row r="353" spans="1:4" ht="13" x14ac:dyDescent="0.3">
      <c r="A353" s="24">
        <v>1</v>
      </c>
      <c r="B353" s="6"/>
      <c r="C353" s="6"/>
      <c r="D353" s="81"/>
    </row>
    <row r="354" spans="1:4" ht="13" x14ac:dyDescent="0.3">
      <c r="A354" s="12">
        <v>2</v>
      </c>
      <c r="B354" s="33">
        <v>556</v>
      </c>
      <c r="C354" s="27">
        <v>528</v>
      </c>
      <c r="D354" s="94">
        <v>28</v>
      </c>
    </row>
    <row r="355" spans="1:4" ht="13" x14ac:dyDescent="0.3">
      <c r="A355" s="12">
        <v>3</v>
      </c>
      <c r="B355" s="9">
        <v>586</v>
      </c>
      <c r="C355" s="9">
        <v>565</v>
      </c>
      <c r="D355" s="54">
        <v>21</v>
      </c>
    </row>
    <row r="356" spans="1:4" ht="13" x14ac:dyDescent="0.3">
      <c r="A356" s="13">
        <v>4</v>
      </c>
      <c r="B356" s="11">
        <v>0</v>
      </c>
      <c r="C356" s="11">
        <v>0</v>
      </c>
      <c r="D356" s="55">
        <v>0</v>
      </c>
    </row>
    <row r="357" spans="1:4" ht="13" x14ac:dyDescent="0.3">
      <c r="A357" s="13">
        <v>5</v>
      </c>
      <c r="B357" s="11">
        <v>0</v>
      </c>
      <c r="C357" s="11">
        <v>0</v>
      </c>
      <c r="D357" s="55">
        <v>0</v>
      </c>
    </row>
    <row r="358" spans="1:4" ht="13" x14ac:dyDescent="0.3">
      <c r="A358" s="12">
        <v>6</v>
      </c>
      <c r="B358" s="9">
        <v>1023</v>
      </c>
      <c r="C358" s="9">
        <v>957</v>
      </c>
      <c r="D358" s="54">
        <v>66</v>
      </c>
    </row>
    <row r="359" spans="1:4" ht="13" x14ac:dyDescent="0.3">
      <c r="A359" s="12">
        <v>7</v>
      </c>
      <c r="B359" s="9">
        <v>1046</v>
      </c>
      <c r="C359" s="9">
        <v>973</v>
      </c>
      <c r="D359" s="54">
        <v>73</v>
      </c>
    </row>
    <row r="360" spans="1:4" ht="13" x14ac:dyDescent="0.3">
      <c r="A360" s="12">
        <v>8</v>
      </c>
      <c r="B360" s="9">
        <v>930</v>
      </c>
      <c r="C360" s="9">
        <v>884</v>
      </c>
      <c r="D360" s="54">
        <v>46</v>
      </c>
    </row>
    <row r="361" spans="1:4" ht="13" x14ac:dyDescent="0.3">
      <c r="A361" s="12">
        <v>9</v>
      </c>
      <c r="B361" s="9">
        <v>940</v>
      </c>
      <c r="C361" s="9">
        <v>881</v>
      </c>
      <c r="D361" s="54">
        <v>59</v>
      </c>
    </row>
    <row r="362" spans="1:4" ht="13" x14ac:dyDescent="0.3">
      <c r="A362" s="12">
        <v>10</v>
      </c>
      <c r="B362" s="9">
        <v>868</v>
      </c>
      <c r="C362" s="9">
        <v>810</v>
      </c>
      <c r="D362" s="54">
        <v>58</v>
      </c>
    </row>
    <row r="363" spans="1:4" ht="13" x14ac:dyDescent="0.3">
      <c r="A363" s="13">
        <v>11</v>
      </c>
      <c r="B363" s="11">
        <v>0</v>
      </c>
      <c r="C363" s="11">
        <v>0</v>
      </c>
      <c r="D363" s="55">
        <v>0</v>
      </c>
    </row>
    <row r="364" spans="1:4" ht="13" x14ac:dyDescent="0.3">
      <c r="A364" s="13">
        <v>12</v>
      </c>
      <c r="B364" s="11">
        <v>0</v>
      </c>
      <c r="C364" s="11">
        <v>0</v>
      </c>
      <c r="D364" s="55">
        <v>0</v>
      </c>
    </row>
    <row r="365" spans="1:4" ht="13" x14ac:dyDescent="0.3">
      <c r="A365" s="12">
        <v>13</v>
      </c>
      <c r="B365" s="9">
        <v>1003</v>
      </c>
      <c r="C365" s="9">
        <v>950</v>
      </c>
      <c r="D365" s="54">
        <v>53</v>
      </c>
    </row>
    <row r="366" spans="1:4" ht="13" x14ac:dyDescent="0.3">
      <c r="A366" s="12">
        <v>14</v>
      </c>
      <c r="B366" s="9">
        <v>1047</v>
      </c>
      <c r="C366" s="9">
        <v>992</v>
      </c>
      <c r="D366" s="54">
        <v>55</v>
      </c>
    </row>
    <row r="367" spans="1:4" ht="13" x14ac:dyDescent="0.3">
      <c r="A367" s="12">
        <v>15</v>
      </c>
      <c r="B367" s="9">
        <v>837</v>
      </c>
      <c r="C367" s="9">
        <v>799</v>
      </c>
      <c r="D367" s="54">
        <v>38</v>
      </c>
    </row>
    <row r="368" spans="1:4" ht="13" x14ac:dyDescent="0.3">
      <c r="A368" s="12">
        <v>16</v>
      </c>
      <c r="B368" s="9">
        <v>883</v>
      </c>
      <c r="C368" s="9">
        <v>820</v>
      </c>
      <c r="D368" s="54">
        <v>63</v>
      </c>
    </row>
    <row r="369" spans="1:4" ht="13" x14ac:dyDescent="0.3">
      <c r="A369" s="12">
        <v>17</v>
      </c>
      <c r="B369" s="9">
        <v>825</v>
      </c>
      <c r="C369" s="9">
        <v>779</v>
      </c>
      <c r="D369" s="54">
        <v>46</v>
      </c>
    </row>
    <row r="370" spans="1:4" ht="13" x14ac:dyDescent="0.3">
      <c r="A370" s="13">
        <v>18</v>
      </c>
      <c r="B370" s="11">
        <v>0</v>
      </c>
      <c r="C370" s="11">
        <v>0</v>
      </c>
      <c r="D370" s="55">
        <v>0</v>
      </c>
    </row>
    <row r="371" spans="1:4" ht="13" x14ac:dyDescent="0.3">
      <c r="A371" s="13">
        <v>19</v>
      </c>
      <c r="B371" s="11">
        <v>0</v>
      </c>
      <c r="C371" s="11">
        <v>0</v>
      </c>
      <c r="D371" s="55">
        <v>0</v>
      </c>
    </row>
    <row r="372" spans="1:4" ht="13" x14ac:dyDescent="0.3">
      <c r="A372" s="12">
        <v>20</v>
      </c>
      <c r="B372" s="9">
        <v>1001</v>
      </c>
      <c r="C372" s="9">
        <v>933</v>
      </c>
      <c r="D372" s="54">
        <v>68</v>
      </c>
    </row>
    <row r="373" spans="1:4" ht="13" x14ac:dyDescent="0.3">
      <c r="A373" s="12">
        <v>21</v>
      </c>
      <c r="B373" s="9">
        <v>1065</v>
      </c>
      <c r="C373" s="9">
        <v>1007</v>
      </c>
      <c r="D373" s="54">
        <v>58</v>
      </c>
    </row>
    <row r="374" spans="1:4" ht="13" x14ac:dyDescent="0.3">
      <c r="A374" s="12">
        <v>22</v>
      </c>
      <c r="B374" s="9">
        <v>884</v>
      </c>
      <c r="C374" s="9">
        <v>841</v>
      </c>
      <c r="D374" s="54">
        <v>43</v>
      </c>
    </row>
    <row r="375" spans="1:4" ht="13" x14ac:dyDescent="0.3">
      <c r="A375" s="12">
        <v>23</v>
      </c>
      <c r="B375" s="9">
        <v>969</v>
      </c>
      <c r="C375" s="9">
        <v>927</v>
      </c>
      <c r="D375" s="54">
        <v>42</v>
      </c>
    </row>
    <row r="376" spans="1:4" ht="13" x14ac:dyDescent="0.3">
      <c r="A376" s="12">
        <v>24</v>
      </c>
      <c r="B376" s="9">
        <v>796</v>
      </c>
      <c r="C376" s="9">
        <v>755</v>
      </c>
      <c r="D376" s="54">
        <v>41</v>
      </c>
    </row>
    <row r="377" spans="1:4" ht="13" x14ac:dyDescent="0.3">
      <c r="A377" s="13">
        <v>25</v>
      </c>
      <c r="B377" s="11">
        <v>0</v>
      </c>
      <c r="C377" s="11">
        <v>0</v>
      </c>
      <c r="D377" s="55">
        <v>0</v>
      </c>
    </row>
    <row r="378" spans="1:4" ht="13" x14ac:dyDescent="0.3">
      <c r="A378" s="13">
        <v>26</v>
      </c>
      <c r="B378" s="11">
        <v>0</v>
      </c>
      <c r="C378" s="11">
        <v>0</v>
      </c>
      <c r="D378" s="55">
        <v>0</v>
      </c>
    </row>
    <row r="379" spans="1:4" ht="13" x14ac:dyDescent="0.3">
      <c r="A379" s="12">
        <v>27</v>
      </c>
      <c r="B379" s="9">
        <v>959</v>
      </c>
      <c r="C379" s="9">
        <v>906</v>
      </c>
      <c r="D379" s="54">
        <v>53</v>
      </c>
    </row>
    <row r="380" spans="1:4" ht="13" x14ac:dyDescent="0.3">
      <c r="A380" s="12">
        <v>28</v>
      </c>
      <c r="B380" s="9">
        <v>910</v>
      </c>
      <c r="C380" s="9">
        <v>871</v>
      </c>
      <c r="D380" s="54">
        <v>39</v>
      </c>
    </row>
    <row r="381" spans="1:4" ht="13" x14ac:dyDescent="0.3">
      <c r="A381" s="12">
        <v>29</v>
      </c>
      <c r="B381" s="9">
        <v>909</v>
      </c>
      <c r="C381" s="9">
        <v>858</v>
      </c>
      <c r="D381" s="54">
        <v>51</v>
      </c>
    </row>
    <row r="382" spans="1:4" ht="13" x14ac:dyDescent="0.3">
      <c r="A382" s="12">
        <v>30</v>
      </c>
      <c r="B382" s="9">
        <v>922</v>
      </c>
      <c r="C382" s="9">
        <v>877</v>
      </c>
      <c r="D382" s="54">
        <v>45</v>
      </c>
    </row>
    <row r="383" spans="1:4" ht="13.5" thickBot="1" x14ac:dyDescent="0.35">
      <c r="A383" s="28">
        <v>31</v>
      </c>
      <c r="B383" s="25">
        <v>0</v>
      </c>
      <c r="C383" s="11">
        <v>0</v>
      </c>
      <c r="D383" s="82">
        <v>0</v>
      </c>
    </row>
    <row r="384" spans="1:4" x14ac:dyDescent="0.25">
      <c r="A384" s="83"/>
      <c r="B384" s="17"/>
      <c r="C384" s="17"/>
      <c r="D384" s="17"/>
    </row>
    <row r="385" spans="1:4" ht="13" x14ac:dyDescent="0.3">
      <c r="A385" s="12" t="s">
        <v>3</v>
      </c>
      <c r="B385" s="51">
        <f t="shared" ref="B385:D385" si="10">SUM(B353:B383)</f>
        <v>18959</v>
      </c>
      <c r="C385" s="51">
        <f t="shared" si="10"/>
        <v>17913</v>
      </c>
      <c r="D385" s="51">
        <f t="shared" si="10"/>
        <v>1046</v>
      </c>
    </row>
    <row r="386" spans="1:4" ht="13" thickBot="1" x14ac:dyDescent="0.3">
      <c r="A386" s="48"/>
      <c r="B386" s="49"/>
      <c r="C386" s="49"/>
      <c r="D386" s="52"/>
    </row>
    <row r="387" spans="1:4" ht="24" customHeight="1" thickBot="1" x14ac:dyDescent="0.35">
      <c r="A387" s="22" t="s">
        <v>17</v>
      </c>
      <c r="B387" s="84"/>
      <c r="C387" s="84"/>
      <c r="D387" s="84"/>
    </row>
    <row r="388" spans="1:4" ht="13" x14ac:dyDescent="0.3">
      <c r="A388" s="16">
        <v>1</v>
      </c>
      <c r="B388" s="9">
        <v>719</v>
      </c>
      <c r="C388" s="9">
        <v>672</v>
      </c>
      <c r="D388" s="54">
        <v>47</v>
      </c>
    </row>
    <row r="389" spans="1:4" ht="13" x14ac:dyDescent="0.3">
      <c r="A389" s="13">
        <v>2</v>
      </c>
      <c r="B389" s="11">
        <v>0</v>
      </c>
      <c r="C389" s="11">
        <v>0</v>
      </c>
      <c r="D389" s="55">
        <v>0</v>
      </c>
    </row>
    <row r="390" spans="1:4" ht="13" x14ac:dyDescent="0.3">
      <c r="A390" s="13">
        <v>3</v>
      </c>
      <c r="B390" s="11">
        <v>0</v>
      </c>
      <c r="C390" s="11">
        <v>0</v>
      </c>
      <c r="D390" s="55">
        <v>0</v>
      </c>
    </row>
    <row r="391" spans="1:4" ht="13" x14ac:dyDescent="0.3">
      <c r="A391" s="12">
        <v>4</v>
      </c>
      <c r="B391" s="9">
        <v>954</v>
      </c>
      <c r="C391" s="9">
        <v>911</v>
      </c>
      <c r="D391" s="54">
        <v>43</v>
      </c>
    </row>
    <row r="392" spans="1:4" ht="13" x14ac:dyDescent="0.3">
      <c r="A392" s="12">
        <v>5</v>
      </c>
      <c r="B392" s="9">
        <v>1008</v>
      </c>
      <c r="C392" s="9">
        <v>949</v>
      </c>
      <c r="D392" s="54">
        <v>59</v>
      </c>
    </row>
    <row r="393" spans="1:4" ht="13" x14ac:dyDescent="0.3">
      <c r="A393" s="12">
        <v>6</v>
      </c>
      <c r="B393" s="9">
        <v>960</v>
      </c>
      <c r="C393" s="9">
        <v>914</v>
      </c>
      <c r="D393" s="54">
        <v>46</v>
      </c>
    </row>
    <row r="394" spans="1:4" ht="13" x14ac:dyDescent="0.3">
      <c r="A394" s="12">
        <v>7</v>
      </c>
      <c r="B394" s="9">
        <v>919</v>
      </c>
      <c r="C394" s="9">
        <v>853</v>
      </c>
      <c r="D394" s="54">
        <v>66</v>
      </c>
    </row>
    <row r="395" spans="1:4" ht="13" x14ac:dyDescent="0.3">
      <c r="A395" s="12">
        <v>8</v>
      </c>
      <c r="B395" s="9">
        <v>770</v>
      </c>
      <c r="C395" s="9">
        <v>736</v>
      </c>
      <c r="D395" s="54">
        <v>34</v>
      </c>
    </row>
    <row r="396" spans="1:4" ht="13" x14ac:dyDescent="0.3">
      <c r="A396" s="13">
        <v>9</v>
      </c>
      <c r="B396" s="11">
        <v>0</v>
      </c>
      <c r="C396" s="11">
        <v>0</v>
      </c>
      <c r="D396" s="55">
        <v>0</v>
      </c>
    </row>
    <row r="397" spans="1:4" ht="13" x14ac:dyDescent="0.3">
      <c r="A397" s="13">
        <v>10</v>
      </c>
      <c r="B397" s="11">
        <v>0</v>
      </c>
      <c r="C397" s="11">
        <v>0</v>
      </c>
      <c r="D397" s="55">
        <v>0</v>
      </c>
    </row>
    <row r="398" spans="1:4" ht="13" x14ac:dyDescent="0.3">
      <c r="A398" s="12">
        <v>11</v>
      </c>
      <c r="B398" s="9">
        <v>917</v>
      </c>
      <c r="C398" s="9">
        <v>862</v>
      </c>
      <c r="D398" s="54">
        <v>55</v>
      </c>
    </row>
    <row r="399" spans="1:4" ht="13" x14ac:dyDescent="0.3">
      <c r="A399" s="12">
        <v>12</v>
      </c>
      <c r="B399" s="9">
        <v>999</v>
      </c>
      <c r="C399" s="9">
        <v>946</v>
      </c>
      <c r="D399" s="54">
        <v>53</v>
      </c>
    </row>
    <row r="400" spans="1:4" ht="13" x14ac:dyDescent="0.3">
      <c r="A400" s="12">
        <v>13</v>
      </c>
      <c r="B400" s="9">
        <v>782</v>
      </c>
      <c r="C400" s="9">
        <v>737</v>
      </c>
      <c r="D400" s="54">
        <v>45</v>
      </c>
    </row>
    <row r="401" spans="1:4" ht="13" x14ac:dyDescent="0.3">
      <c r="A401" s="12">
        <v>14</v>
      </c>
      <c r="B401" s="9">
        <v>1276</v>
      </c>
      <c r="C401" s="9">
        <v>1248</v>
      </c>
      <c r="D401" s="54">
        <v>28</v>
      </c>
    </row>
    <row r="402" spans="1:4" ht="13" x14ac:dyDescent="0.3">
      <c r="A402" s="12">
        <v>15</v>
      </c>
      <c r="B402" s="9">
        <v>635</v>
      </c>
      <c r="C402" s="9">
        <v>592</v>
      </c>
      <c r="D402" s="54">
        <v>43</v>
      </c>
    </row>
    <row r="403" spans="1:4" ht="13" x14ac:dyDescent="0.3">
      <c r="A403" s="13">
        <v>16</v>
      </c>
      <c r="B403" s="11">
        <v>0</v>
      </c>
      <c r="C403" s="11">
        <v>0</v>
      </c>
      <c r="D403" s="55">
        <v>0</v>
      </c>
    </row>
    <row r="404" spans="1:4" ht="13" x14ac:dyDescent="0.3">
      <c r="A404" s="13">
        <v>17</v>
      </c>
      <c r="B404" s="11">
        <v>0</v>
      </c>
      <c r="C404" s="11">
        <v>0</v>
      </c>
      <c r="D404" s="55">
        <v>0</v>
      </c>
    </row>
    <row r="405" spans="1:4" ht="13" x14ac:dyDescent="0.3">
      <c r="A405" s="12">
        <v>18</v>
      </c>
      <c r="B405" s="9">
        <v>926</v>
      </c>
      <c r="C405" s="9">
        <v>879</v>
      </c>
      <c r="D405" s="54">
        <v>47</v>
      </c>
    </row>
    <row r="406" spans="1:4" ht="13" x14ac:dyDescent="0.3">
      <c r="A406" s="12">
        <v>19</v>
      </c>
      <c r="B406" s="9">
        <v>877</v>
      </c>
      <c r="C406" s="9">
        <v>828</v>
      </c>
      <c r="D406" s="54">
        <v>49</v>
      </c>
    </row>
    <row r="407" spans="1:4" ht="13" x14ac:dyDescent="0.3">
      <c r="A407" s="12">
        <v>20</v>
      </c>
      <c r="B407" s="9">
        <v>721</v>
      </c>
      <c r="C407" s="9">
        <v>696</v>
      </c>
      <c r="D407" s="54">
        <v>25</v>
      </c>
    </row>
    <row r="408" spans="1:4" ht="13" x14ac:dyDescent="0.3">
      <c r="A408" s="12">
        <v>21</v>
      </c>
      <c r="B408" s="9">
        <v>644</v>
      </c>
      <c r="C408" s="9">
        <v>612</v>
      </c>
      <c r="D408" s="54">
        <v>32</v>
      </c>
    </row>
    <row r="409" spans="1:4" ht="13" x14ac:dyDescent="0.3">
      <c r="A409" s="13">
        <v>22</v>
      </c>
      <c r="B409" s="11">
        <v>0</v>
      </c>
      <c r="C409" s="11">
        <v>0</v>
      </c>
      <c r="D409" s="55">
        <v>0</v>
      </c>
    </row>
    <row r="410" spans="1:4" ht="13" x14ac:dyDescent="0.3">
      <c r="A410" s="13">
        <v>23</v>
      </c>
      <c r="B410" s="11">
        <v>0</v>
      </c>
      <c r="C410" s="11">
        <v>0</v>
      </c>
      <c r="D410" s="55">
        <v>0</v>
      </c>
    </row>
    <row r="411" spans="1:4" ht="13" x14ac:dyDescent="0.3">
      <c r="A411" s="13">
        <v>24</v>
      </c>
      <c r="B411" s="11">
        <v>0</v>
      </c>
      <c r="C411" s="11">
        <v>0</v>
      </c>
      <c r="D411" s="55">
        <v>0</v>
      </c>
    </row>
    <row r="412" spans="1:4" ht="13" x14ac:dyDescent="0.3">
      <c r="A412" s="13">
        <v>25</v>
      </c>
      <c r="B412" s="11">
        <v>0</v>
      </c>
      <c r="C412" s="11">
        <v>0</v>
      </c>
      <c r="D412" s="55">
        <v>0</v>
      </c>
    </row>
    <row r="413" spans="1:4" ht="13" x14ac:dyDescent="0.3">
      <c r="A413" s="13">
        <v>26</v>
      </c>
      <c r="B413" s="11">
        <v>0</v>
      </c>
      <c r="C413" s="11">
        <v>0</v>
      </c>
      <c r="D413" s="55">
        <v>0</v>
      </c>
    </row>
    <row r="414" spans="1:4" ht="13" x14ac:dyDescent="0.3">
      <c r="A414" s="13">
        <v>27</v>
      </c>
      <c r="B414" s="11">
        <v>0</v>
      </c>
      <c r="C414" s="11">
        <v>0</v>
      </c>
      <c r="D414" s="55">
        <v>0</v>
      </c>
    </row>
    <row r="415" spans="1:4" ht="13" x14ac:dyDescent="0.3">
      <c r="A415" s="13">
        <v>28</v>
      </c>
      <c r="B415" s="11">
        <v>0</v>
      </c>
      <c r="C415" s="11">
        <v>0</v>
      </c>
      <c r="D415" s="55">
        <v>0</v>
      </c>
    </row>
    <row r="416" spans="1:4" ht="13" x14ac:dyDescent="0.3">
      <c r="A416" s="13">
        <v>29</v>
      </c>
      <c r="B416" s="11">
        <v>0</v>
      </c>
      <c r="C416" s="11">
        <v>0</v>
      </c>
      <c r="D416" s="55">
        <v>0</v>
      </c>
    </row>
    <row r="417" spans="1:4" ht="13" x14ac:dyDescent="0.3">
      <c r="A417" s="13">
        <v>30</v>
      </c>
      <c r="B417" s="11">
        <v>0</v>
      </c>
      <c r="C417" s="11">
        <v>0</v>
      </c>
      <c r="D417" s="55">
        <v>0</v>
      </c>
    </row>
    <row r="418" spans="1:4" ht="13.5" thickBot="1" x14ac:dyDescent="0.35">
      <c r="A418" s="28">
        <v>31</v>
      </c>
      <c r="B418" s="11">
        <v>0</v>
      </c>
      <c r="C418" s="11">
        <v>0</v>
      </c>
      <c r="D418" s="55">
        <v>0</v>
      </c>
    </row>
    <row r="419" spans="1:4" x14ac:dyDescent="0.25">
      <c r="A419" s="85"/>
      <c r="B419" s="17"/>
      <c r="C419" s="17"/>
      <c r="D419" s="17"/>
    </row>
    <row r="420" spans="1:4" ht="13" x14ac:dyDescent="0.3">
      <c r="A420" s="86" t="s">
        <v>3</v>
      </c>
      <c r="B420" s="51">
        <f t="shared" ref="B420:D420" si="11">SUM(B388:B418)</f>
        <v>13107</v>
      </c>
      <c r="C420" s="51">
        <f t="shared" si="11"/>
        <v>12435</v>
      </c>
      <c r="D420" s="51">
        <f t="shared" si="11"/>
        <v>672</v>
      </c>
    </row>
    <row r="421" spans="1:4" ht="13" thickBot="1" x14ac:dyDescent="0.3">
      <c r="A421" s="87"/>
      <c r="B421" s="20"/>
      <c r="C421" s="20"/>
      <c r="D421" s="21"/>
    </row>
    <row r="422" spans="1:4" x14ac:dyDescent="0.25">
      <c r="B422"/>
      <c r="C422"/>
      <c r="D422" s="67"/>
    </row>
    <row r="423" spans="1:4" x14ac:dyDescent="0.25">
      <c r="B423"/>
      <c r="C423"/>
      <c r="D423" s="67"/>
    </row>
    <row r="424" spans="1:4" ht="13" x14ac:dyDescent="0.3">
      <c r="A424" s="62" t="s">
        <v>13</v>
      </c>
      <c r="B424" s="63">
        <f t="shared" ref="B424:D424" si="12">B35+B70+B105+B140+B175+B210+B245+B280+B315+B350+B385+B420</f>
        <v>213251</v>
      </c>
      <c r="C424" s="63">
        <f t="shared" si="12"/>
        <v>200615</v>
      </c>
      <c r="D424" s="68">
        <f t="shared" si="12"/>
        <v>12636</v>
      </c>
    </row>
    <row r="425" spans="1:4" x14ac:dyDescent="0.25">
      <c r="B425"/>
      <c r="C425"/>
      <c r="D425" s="67"/>
    </row>
    <row r="426" spans="1:4" x14ac:dyDescent="0.25">
      <c r="A426" s="61" t="s">
        <v>18</v>
      </c>
      <c r="C426" s="88">
        <f>C424+D424-B424</f>
        <v>0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C2DC4-48F1-47F8-BCDE-C7C99C5CE916}">
  <sheetPr>
    <pageSetUpPr fitToPage="1"/>
  </sheetPr>
  <dimension ref="A2:J17"/>
  <sheetViews>
    <sheetView view="pageBreakPreview" zoomScale="60" zoomScaleNormal="100" workbookViewId="0">
      <selection activeCell="C356" sqref="C356"/>
    </sheetView>
  </sheetViews>
  <sheetFormatPr baseColWidth="10" defaultColWidth="13.54296875" defaultRowHeight="24.75" customHeight="1" x14ac:dyDescent="0.25"/>
  <sheetData>
    <row r="2" spans="1:10" ht="24.75" customHeight="1" thickBot="1" x14ac:dyDescent="0.45">
      <c r="A2" s="275" t="s">
        <v>106</v>
      </c>
      <c r="B2" s="275"/>
      <c r="C2" s="275"/>
      <c r="D2" s="275"/>
      <c r="E2" s="275"/>
      <c r="F2" s="275"/>
      <c r="G2" s="275"/>
      <c r="H2" s="275"/>
      <c r="I2" s="275"/>
      <c r="J2" s="275"/>
    </row>
    <row r="3" spans="1:10" ht="24.75" customHeight="1" thickBot="1" x14ac:dyDescent="0.4">
      <c r="B3" s="276" t="s">
        <v>23</v>
      </c>
      <c r="C3" s="277"/>
      <c r="D3" s="278"/>
      <c r="E3" s="279" t="s">
        <v>24</v>
      </c>
      <c r="F3" s="277"/>
      <c r="G3" s="278"/>
      <c r="H3" s="277" t="s">
        <v>27</v>
      </c>
      <c r="I3" s="277"/>
      <c r="J3" s="280"/>
    </row>
    <row r="4" spans="1:10" ht="31.5" customHeight="1" thickBot="1" x14ac:dyDescent="0.3">
      <c r="B4" s="95" t="s">
        <v>20</v>
      </c>
      <c r="C4" s="96" t="s">
        <v>21</v>
      </c>
      <c r="D4" s="97" t="s">
        <v>22</v>
      </c>
      <c r="E4" s="98" t="s">
        <v>20</v>
      </c>
      <c r="F4" s="96" t="s">
        <v>21</v>
      </c>
      <c r="G4" s="97" t="s">
        <v>22</v>
      </c>
      <c r="H4" s="99" t="s">
        <v>20</v>
      </c>
      <c r="I4" s="96" t="s">
        <v>21</v>
      </c>
      <c r="J4" s="100" t="s">
        <v>22</v>
      </c>
    </row>
    <row r="5" spans="1:10" ht="24.75" customHeight="1" thickBot="1" x14ac:dyDescent="0.3">
      <c r="A5" s="101" t="s">
        <v>2</v>
      </c>
      <c r="B5" s="102">
        <v>968</v>
      </c>
      <c r="C5" s="103">
        <v>24189</v>
      </c>
      <c r="D5" s="104">
        <f t="shared" ref="D5:D16" si="0">C5/B5</f>
        <v>24.988636363636363</v>
      </c>
      <c r="E5" s="105">
        <f>H5-B5</f>
        <v>20126</v>
      </c>
      <c r="F5" s="103">
        <f>I5-C5</f>
        <v>519665</v>
      </c>
      <c r="G5" s="104">
        <f t="shared" ref="G5:G16" si="1">F5/E5</f>
        <v>25.820580343833846</v>
      </c>
      <c r="H5" s="105">
        <v>21094</v>
      </c>
      <c r="I5" s="103">
        <v>543854</v>
      </c>
      <c r="J5" s="107">
        <f t="shared" ref="J5:J16" si="2">I5/H5</f>
        <v>25.782402578932398</v>
      </c>
    </row>
    <row r="6" spans="1:10" ht="24.75" customHeight="1" thickBot="1" x14ac:dyDescent="0.3">
      <c r="A6" s="101" t="s">
        <v>4</v>
      </c>
      <c r="B6" s="108">
        <v>990</v>
      </c>
      <c r="C6" s="103">
        <v>25026</v>
      </c>
      <c r="D6" s="104">
        <f t="shared" si="0"/>
        <v>25.278787878787877</v>
      </c>
      <c r="E6" s="105">
        <f t="shared" ref="E6:E14" si="3">H6-B6</f>
        <v>19655</v>
      </c>
      <c r="F6" s="103">
        <f t="shared" ref="F6:F14" si="4">I6-C6</f>
        <v>503186</v>
      </c>
      <c r="G6" s="111">
        <f t="shared" si="1"/>
        <v>25.600915797506996</v>
      </c>
      <c r="H6" s="109">
        <v>20645</v>
      </c>
      <c r="I6" s="110">
        <v>528212</v>
      </c>
      <c r="J6" s="112">
        <f t="shared" si="2"/>
        <v>25.585468636473724</v>
      </c>
    </row>
    <row r="7" spans="1:10" ht="24.75" customHeight="1" thickBot="1" x14ac:dyDescent="0.3">
      <c r="A7" s="101" t="s">
        <v>5</v>
      </c>
      <c r="B7" s="102">
        <v>1131</v>
      </c>
      <c r="C7" s="103">
        <v>27673</v>
      </c>
      <c r="D7" s="104">
        <f t="shared" si="0"/>
        <v>24.467727674624225</v>
      </c>
      <c r="E7" s="105">
        <f t="shared" si="3"/>
        <v>20196</v>
      </c>
      <c r="F7" s="103">
        <f t="shared" si="4"/>
        <v>517404</v>
      </c>
      <c r="G7" s="104">
        <f t="shared" si="1"/>
        <v>25.619132501485442</v>
      </c>
      <c r="H7" s="105">
        <v>21327</v>
      </c>
      <c r="I7" s="103">
        <v>545077</v>
      </c>
      <c r="J7" s="107">
        <f t="shared" si="2"/>
        <v>25.558071927603507</v>
      </c>
    </row>
    <row r="8" spans="1:10" ht="24.75" customHeight="1" thickBot="1" x14ac:dyDescent="0.3">
      <c r="A8" s="101" t="s">
        <v>6</v>
      </c>
      <c r="B8" s="108">
        <v>1352</v>
      </c>
      <c r="C8" s="103">
        <v>34220</v>
      </c>
      <c r="D8" s="104">
        <f t="shared" si="0"/>
        <v>25.310650887573964</v>
      </c>
      <c r="E8" s="105">
        <f t="shared" si="3"/>
        <v>20689</v>
      </c>
      <c r="F8" s="103">
        <f t="shared" si="4"/>
        <v>520201</v>
      </c>
      <c r="G8" s="104">
        <f t="shared" si="1"/>
        <v>25.143844555077578</v>
      </c>
      <c r="H8" s="109">
        <v>22041</v>
      </c>
      <c r="I8" s="110">
        <v>554421</v>
      </c>
      <c r="J8" s="107">
        <f t="shared" si="2"/>
        <v>25.154076493806997</v>
      </c>
    </row>
    <row r="9" spans="1:10" ht="24.75" customHeight="1" thickBot="1" x14ac:dyDescent="0.3">
      <c r="A9" s="101" t="s">
        <v>7</v>
      </c>
      <c r="B9" s="102">
        <v>1013</v>
      </c>
      <c r="C9" s="103">
        <v>24982</v>
      </c>
      <c r="D9" s="104">
        <f t="shared" si="0"/>
        <v>24.661401776900295</v>
      </c>
      <c r="E9" s="105">
        <f t="shared" si="3"/>
        <v>16699</v>
      </c>
      <c r="F9" s="103">
        <f t="shared" si="4"/>
        <v>429614</v>
      </c>
      <c r="G9" s="104">
        <f t="shared" si="1"/>
        <v>25.726929756272831</v>
      </c>
      <c r="H9" s="105">
        <v>17712</v>
      </c>
      <c r="I9" s="103">
        <v>454596</v>
      </c>
      <c r="J9" s="104">
        <f t="shared" si="2"/>
        <v>25.665989159891598</v>
      </c>
    </row>
    <row r="10" spans="1:10" ht="24.75" customHeight="1" thickBot="1" x14ac:dyDescent="0.3">
      <c r="A10" s="113" t="s">
        <v>8</v>
      </c>
      <c r="B10" s="108">
        <v>1299</v>
      </c>
      <c r="C10" s="103">
        <v>32560</v>
      </c>
      <c r="D10" s="104">
        <f t="shared" si="0"/>
        <v>25.06543494996151</v>
      </c>
      <c r="E10" s="105">
        <f t="shared" si="3"/>
        <v>21770</v>
      </c>
      <c r="F10" s="103">
        <f t="shared" si="4"/>
        <v>562259</v>
      </c>
      <c r="G10" s="104">
        <f t="shared" si="1"/>
        <v>25.827239320165365</v>
      </c>
      <c r="H10" s="109">
        <v>23069</v>
      </c>
      <c r="I10" s="110">
        <v>594819</v>
      </c>
      <c r="J10" s="107">
        <f t="shared" si="2"/>
        <v>25.784342624301011</v>
      </c>
    </row>
    <row r="11" spans="1:10" ht="24.75" customHeight="1" thickBot="1" x14ac:dyDescent="0.3">
      <c r="A11" s="113" t="s">
        <v>9</v>
      </c>
      <c r="B11" s="102">
        <v>1117</v>
      </c>
      <c r="C11" s="103">
        <v>27914</v>
      </c>
      <c r="D11" s="104">
        <f t="shared" si="0"/>
        <v>24.990152193375113</v>
      </c>
      <c r="E11" s="105">
        <f t="shared" si="3"/>
        <v>20483</v>
      </c>
      <c r="F11" s="103">
        <f t="shared" si="4"/>
        <v>524853</v>
      </c>
      <c r="G11" s="104">
        <f t="shared" si="1"/>
        <v>25.62383439925792</v>
      </c>
      <c r="H11" s="105">
        <v>21600</v>
      </c>
      <c r="I11" s="103">
        <v>552767</v>
      </c>
      <c r="J11" s="107">
        <f t="shared" si="2"/>
        <v>25.591064814814814</v>
      </c>
    </row>
    <row r="12" spans="1:10" ht="24.75" customHeight="1" thickBot="1" x14ac:dyDescent="0.3">
      <c r="A12" s="101" t="s">
        <v>10</v>
      </c>
      <c r="B12" s="108">
        <v>295</v>
      </c>
      <c r="C12" s="103">
        <v>7485</v>
      </c>
      <c r="D12" s="104">
        <f t="shared" si="0"/>
        <v>25.372881355932204</v>
      </c>
      <c r="E12" s="105">
        <f t="shared" si="3"/>
        <v>13956</v>
      </c>
      <c r="F12" s="103">
        <f t="shared" si="4"/>
        <v>355992</v>
      </c>
      <c r="G12" s="104">
        <f t="shared" si="1"/>
        <v>25.508168529664662</v>
      </c>
      <c r="H12" s="109">
        <v>14251</v>
      </c>
      <c r="I12" s="110">
        <v>363477</v>
      </c>
      <c r="J12" s="107">
        <f t="shared" si="2"/>
        <v>25.505368044347765</v>
      </c>
    </row>
    <row r="13" spans="1:10" ht="24.75" customHeight="1" thickBot="1" x14ac:dyDescent="0.3">
      <c r="A13" s="101" t="s">
        <v>11</v>
      </c>
      <c r="B13" s="102">
        <v>990</v>
      </c>
      <c r="C13" s="103">
        <v>25338</v>
      </c>
      <c r="D13" s="104">
        <f t="shared" si="0"/>
        <v>25.593939393939394</v>
      </c>
      <c r="E13" s="105">
        <f t="shared" si="3"/>
        <v>21370</v>
      </c>
      <c r="F13" s="103">
        <f t="shared" si="4"/>
        <v>536336</v>
      </c>
      <c r="G13" s="104">
        <f t="shared" si="1"/>
        <v>25.097613476836688</v>
      </c>
      <c r="H13" s="105">
        <v>22360</v>
      </c>
      <c r="I13" s="103">
        <v>561674</v>
      </c>
      <c r="J13" s="107">
        <f t="shared" si="2"/>
        <v>25.119588550983899</v>
      </c>
    </row>
    <row r="14" spans="1:10" ht="24.75" customHeight="1" thickBot="1" x14ac:dyDescent="0.3">
      <c r="A14" s="101" t="s">
        <v>12</v>
      </c>
      <c r="B14" s="267">
        <v>903</v>
      </c>
      <c r="C14" s="268">
        <v>22996</v>
      </c>
      <c r="D14" s="269">
        <f t="shared" si="0"/>
        <v>25.466223698781839</v>
      </c>
      <c r="E14" s="270">
        <f t="shared" si="3"/>
        <v>21016</v>
      </c>
      <c r="F14" s="271">
        <f t="shared" si="4"/>
        <v>546414</v>
      </c>
      <c r="G14" s="269">
        <f t="shared" si="1"/>
        <v>25.999904834411875</v>
      </c>
      <c r="H14" s="272">
        <v>21919</v>
      </c>
      <c r="I14" s="273">
        <v>569410</v>
      </c>
      <c r="J14" s="274">
        <f t="shared" si="2"/>
        <v>25.977918700670649</v>
      </c>
    </row>
    <row r="15" spans="1:10" ht="24.75" customHeight="1" thickBot="1" x14ac:dyDescent="0.3">
      <c r="A15" s="113" t="s">
        <v>16</v>
      </c>
      <c r="B15" s="103"/>
      <c r="C15" s="103"/>
      <c r="D15" s="104" t="e">
        <f t="shared" si="0"/>
        <v>#DIV/0!</v>
      </c>
      <c r="E15" s="105"/>
      <c r="F15" s="103"/>
      <c r="G15" s="104" t="e">
        <f t="shared" si="1"/>
        <v>#DIV/0!</v>
      </c>
      <c r="H15" s="106"/>
      <c r="I15" s="103"/>
      <c r="J15" s="107" t="e">
        <f t="shared" si="2"/>
        <v>#DIV/0!</v>
      </c>
    </row>
    <row r="16" spans="1:10" ht="24.75" customHeight="1" thickBot="1" x14ac:dyDescent="0.3">
      <c r="A16" s="101" t="s">
        <v>17</v>
      </c>
      <c r="B16" s="115"/>
      <c r="C16" s="116"/>
      <c r="D16" s="104" t="e">
        <f t="shared" si="0"/>
        <v>#DIV/0!</v>
      </c>
      <c r="E16" s="117"/>
      <c r="F16" s="116"/>
      <c r="G16" s="104" t="e">
        <f t="shared" si="1"/>
        <v>#DIV/0!</v>
      </c>
      <c r="H16" s="118"/>
      <c r="I16" s="103"/>
      <c r="J16" s="107" t="e">
        <f t="shared" si="2"/>
        <v>#DIV/0!</v>
      </c>
    </row>
    <row r="17" spans="1:10" ht="24.75" customHeight="1" thickBot="1" x14ac:dyDescent="0.3">
      <c r="A17" s="101" t="s">
        <v>3</v>
      </c>
      <c r="B17" s="119">
        <f>SUM(B5:B16)</f>
        <v>10058</v>
      </c>
      <c r="C17" s="122">
        <f>SUM(C5:C16)</f>
        <v>252383</v>
      </c>
      <c r="D17" s="123">
        <f>C17/B17</f>
        <v>25.092761980513025</v>
      </c>
      <c r="E17" s="120">
        <f>SUM(E5:E16)</f>
        <v>195960</v>
      </c>
      <c r="F17" s="122">
        <f>SUM(F5:F16)</f>
        <v>5015924</v>
      </c>
      <c r="G17" s="124">
        <f>F17/E17</f>
        <v>25.596672790365382</v>
      </c>
      <c r="H17" s="121">
        <f>SUM(H5:H16)</f>
        <v>206018</v>
      </c>
      <c r="I17" s="122">
        <f>SUM(I5:I16)</f>
        <v>5268307</v>
      </c>
      <c r="J17" s="125">
        <f>I17/H17</f>
        <v>25.572071372404352</v>
      </c>
    </row>
  </sheetData>
  <mergeCells count="4">
    <mergeCell ref="A2:J2"/>
    <mergeCell ref="B3:D3"/>
    <mergeCell ref="E3:G3"/>
    <mergeCell ref="H3:J3"/>
  </mergeCells>
  <pageMargins left="0.70866141732283472" right="0.70866141732283472" top="0.74803149606299213" bottom="0.74803149606299213" header="0.31496062992125984" footer="0.31496062992125984"/>
  <pageSetup paperSize="9" scale="9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05ABD-9481-4759-8D92-BAB97C5AE59A}">
  <sheetPr>
    <pageSetUpPr fitToPage="1"/>
  </sheetPr>
  <dimension ref="A2:J17"/>
  <sheetViews>
    <sheetView view="pageBreakPreview" zoomScale="60" zoomScaleNormal="100" workbookViewId="0">
      <selection activeCell="C356" sqref="C356"/>
    </sheetView>
  </sheetViews>
  <sheetFormatPr baseColWidth="10" defaultColWidth="13.54296875" defaultRowHeight="24.75" customHeight="1" x14ac:dyDescent="0.25"/>
  <sheetData>
    <row r="2" spans="1:10" ht="24.75" customHeight="1" thickBot="1" x14ac:dyDescent="0.45">
      <c r="A2" s="275" t="s">
        <v>26</v>
      </c>
      <c r="B2" s="275"/>
      <c r="C2" s="275"/>
      <c r="D2" s="275"/>
      <c r="E2" s="275"/>
      <c r="F2" s="275"/>
      <c r="G2" s="275"/>
      <c r="H2" s="275"/>
      <c r="I2" s="275"/>
      <c r="J2" s="275"/>
    </row>
    <row r="3" spans="1:10" ht="24.75" customHeight="1" thickBot="1" x14ac:dyDescent="0.4">
      <c r="B3" s="276" t="s">
        <v>23</v>
      </c>
      <c r="C3" s="277"/>
      <c r="D3" s="278"/>
      <c r="E3" s="279" t="s">
        <v>24</v>
      </c>
      <c r="F3" s="277"/>
      <c r="G3" s="278"/>
      <c r="H3" s="277" t="s">
        <v>25</v>
      </c>
      <c r="I3" s="277"/>
      <c r="J3" s="280"/>
    </row>
    <row r="4" spans="1:10" ht="31.5" customHeight="1" thickBot="1" x14ac:dyDescent="0.3">
      <c r="B4" s="95" t="s">
        <v>20</v>
      </c>
      <c r="C4" s="96" t="s">
        <v>21</v>
      </c>
      <c r="D4" s="97" t="s">
        <v>22</v>
      </c>
      <c r="E4" s="98" t="s">
        <v>20</v>
      </c>
      <c r="F4" s="96" t="s">
        <v>21</v>
      </c>
      <c r="G4" s="97" t="s">
        <v>22</v>
      </c>
      <c r="H4" s="99" t="s">
        <v>20</v>
      </c>
      <c r="I4" s="96" t="s">
        <v>21</v>
      </c>
      <c r="J4" s="100" t="s">
        <v>22</v>
      </c>
    </row>
    <row r="5" spans="1:10" ht="24.75" customHeight="1" thickBot="1" x14ac:dyDescent="0.3">
      <c r="A5" s="101" t="s">
        <v>2</v>
      </c>
      <c r="B5" s="102">
        <v>890</v>
      </c>
      <c r="C5" s="103">
        <v>22046</v>
      </c>
      <c r="D5" s="104">
        <f t="shared" ref="D5:D16" si="0">C5/B5</f>
        <v>24.770786516853931</v>
      </c>
      <c r="E5" s="105">
        <f>H5-B5</f>
        <v>18436</v>
      </c>
      <c r="F5" s="103">
        <f>I5-C5</f>
        <v>460785</v>
      </c>
      <c r="G5" s="104">
        <f t="shared" ref="G5:G16" si="1">F5/E5</f>
        <v>24.99376220438273</v>
      </c>
      <c r="H5" s="105">
        <v>19326</v>
      </c>
      <c r="I5" s="103">
        <v>482831</v>
      </c>
      <c r="J5" s="107">
        <f t="shared" ref="J5:J16" si="2">I5/H5</f>
        <v>24.983493739004452</v>
      </c>
    </row>
    <row r="6" spans="1:10" ht="24.75" customHeight="1" thickBot="1" x14ac:dyDescent="0.3">
      <c r="A6" s="101" t="s">
        <v>4</v>
      </c>
      <c r="B6" s="108">
        <v>969</v>
      </c>
      <c r="C6" s="103">
        <v>24640</v>
      </c>
      <c r="D6" s="104">
        <f t="shared" si="0"/>
        <v>25.428276573787411</v>
      </c>
      <c r="E6" s="105">
        <f t="shared" ref="E6:E16" si="3">H6-B6</f>
        <v>19163</v>
      </c>
      <c r="F6" s="103">
        <f t="shared" ref="F6:F16" si="4">I6-C6</f>
        <v>484563</v>
      </c>
      <c r="G6" s="111">
        <f t="shared" si="1"/>
        <v>25.286385221520639</v>
      </c>
      <c r="H6" s="109">
        <v>20132</v>
      </c>
      <c r="I6" s="110">
        <v>509203</v>
      </c>
      <c r="J6" s="112">
        <f t="shared" si="2"/>
        <v>25.293214782435921</v>
      </c>
    </row>
    <row r="7" spans="1:10" ht="24.75" customHeight="1" thickBot="1" x14ac:dyDescent="0.3">
      <c r="A7" s="101" t="s">
        <v>5</v>
      </c>
      <c r="B7" s="102">
        <v>1223</v>
      </c>
      <c r="C7" s="103">
        <v>31688</v>
      </c>
      <c r="D7" s="104">
        <f t="shared" si="0"/>
        <v>25.910057236304169</v>
      </c>
      <c r="E7" s="105">
        <f t="shared" si="3"/>
        <v>19606</v>
      </c>
      <c r="F7" s="103">
        <f t="shared" si="4"/>
        <v>502220</v>
      </c>
      <c r="G7" s="104">
        <f t="shared" si="1"/>
        <v>25.615627869019686</v>
      </c>
      <c r="H7" s="105">
        <v>20829</v>
      </c>
      <c r="I7" s="103">
        <v>533908</v>
      </c>
      <c r="J7" s="107">
        <f t="shared" si="2"/>
        <v>25.632915646454464</v>
      </c>
    </row>
    <row r="8" spans="1:10" ht="24.75" customHeight="1" thickBot="1" x14ac:dyDescent="0.3">
      <c r="A8" s="101" t="s">
        <v>6</v>
      </c>
      <c r="B8" s="108">
        <v>1114</v>
      </c>
      <c r="C8" s="103">
        <v>29367</v>
      </c>
      <c r="D8" s="104">
        <f t="shared" si="0"/>
        <v>26.361759425493716</v>
      </c>
      <c r="E8" s="105">
        <f t="shared" si="3"/>
        <v>19077</v>
      </c>
      <c r="F8" s="103">
        <f t="shared" si="4"/>
        <v>482679</v>
      </c>
      <c r="G8" s="104">
        <f t="shared" si="1"/>
        <v>25.301619751533259</v>
      </c>
      <c r="H8" s="109">
        <v>20191</v>
      </c>
      <c r="I8" s="110">
        <v>512046</v>
      </c>
      <c r="J8" s="107">
        <f t="shared" si="2"/>
        <v>25.360110940518052</v>
      </c>
    </row>
    <row r="9" spans="1:10" ht="24.75" customHeight="1" thickBot="1" x14ac:dyDescent="0.3">
      <c r="A9" s="101" t="s">
        <v>7</v>
      </c>
      <c r="B9" s="102">
        <v>920</v>
      </c>
      <c r="C9" s="103">
        <v>23681</v>
      </c>
      <c r="D9" s="104">
        <f t="shared" si="0"/>
        <v>25.740217391304348</v>
      </c>
      <c r="E9" s="105">
        <f t="shared" si="3"/>
        <v>16886</v>
      </c>
      <c r="F9" s="103">
        <f t="shared" si="4"/>
        <v>425127</v>
      </c>
      <c r="G9" s="104">
        <f t="shared" si="1"/>
        <v>25.17629989340282</v>
      </c>
      <c r="H9" s="105">
        <v>17806</v>
      </c>
      <c r="I9" s="103">
        <v>448808</v>
      </c>
      <c r="J9" s="107">
        <f t="shared" si="2"/>
        <v>25.205436369763</v>
      </c>
    </row>
    <row r="10" spans="1:10" ht="24.75" customHeight="1" thickBot="1" x14ac:dyDescent="0.3">
      <c r="A10" s="113" t="s">
        <v>8</v>
      </c>
      <c r="B10" s="108">
        <v>1304</v>
      </c>
      <c r="C10" s="103">
        <v>33722</v>
      </c>
      <c r="D10" s="104">
        <f t="shared" si="0"/>
        <v>25.860429447852759</v>
      </c>
      <c r="E10" s="105">
        <f t="shared" si="3"/>
        <v>20220</v>
      </c>
      <c r="F10" s="103">
        <f t="shared" si="4"/>
        <v>516854</v>
      </c>
      <c r="G10" s="104">
        <f t="shared" si="1"/>
        <v>25.561523244312561</v>
      </c>
      <c r="H10" s="109">
        <v>21524</v>
      </c>
      <c r="I10" s="110">
        <v>550576</v>
      </c>
      <c r="J10" s="107">
        <f t="shared" si="2"/>
        <v>25.579632038654527</v>
      </c>
    </row>
    <row r="11" spans="1:10" ht="24.75" customHeight="1" thickBot="1" x14ac:dyDescent="0.3">
      <c r="A11" s="113" t="s">
        <v>9</v>
      </c>
      <c r="B11" s="102">
        <v>1168</v>
      </c>
      <c r="C11" s="103">
        <v>29575</v>
      </c>
      <c r="D11" s="104">
        <f t="shared" si="0"/>
        <v>25.321061643835616</v>
      </c>
      <c r="E11" s="105">
        <f t="shared" si="3"/>
        <v>20168</v>
      </c>
      <c r="F11" s="103">
        <f t="shared" si="4"/>
        <v>513326</v>
      </c>
      <c r="G11" s="104">
        <f t="shared" si="1"/>
        <v>25.45249900833003</v>
      </c>
      <c r="H11" s="105">
        <v>21336</v>
      </c>
      <c r="I11" s="103">
        <v>542901</v>
      </c>
      <c r="J11" s="107">
        <f t="shared" si="2"/>
        <v>25.445303712035994</v>
      </c>
    </row>
    <row r="12" spans="1:10" ht="24.75" customHeight="1" thickBot="1" x14ac:dyDescent="0.3">
      <c r="A12" s="101" t="s">
        <v>10</v>
      </c>
      <c r="B12" s="108">
        <v>366</v>
      </c>
      <c r="C12" s="103">
        <v>8954</v>
      </c>
      <c r="D12" s="104">
        <f t="shared" si="0"/>
        <v>24.464480874316941</v>
      </c>
      <c r="E12" s="105">
        <f t="shared" si="3"/>
        <v>13194</v>
      </c>
      <c r="F12" s="103">
        <f t="shared" si="4"/>
        <v>332495</v>
      </c>
      <c r="G12" s="104">
        <f t="shared" si="1"/>
        <v>25.20046991056541</v>
      </c>
      <c r="H12" s="109">
        <v>13560</v>
      </c>
      <c r="I12" s="110">
        <v>341449</v>
      </c>
      <c r="J12" s="107">
        <f t="shared" si="2"/>
        <v>25.180604719764013</v>
      </c>
    </row>
    <row r="13" spans="1:10" ht="24.75" customHeight="1" thickBot="1" x14ac:dyDescent="0.3">
      <c r="A13" s="101" t="s">
        <v>11</v>
      </c>
      <c r="B13" s="102">
        <v>1007</v>
      </c>
      <c r="C13" s="103">
        <v>26326</v>
      </c>
      <c r="D13" s="104">
        <f t="shared" si="0"/>
        <v>26.142999006951342</v>
      </c>
      <c r="E13" s="105">
        <f t="shared" si="3"/>
        <v>19515</v>
      </c>
      <c r="F13" s="103">
        <f t="shared" si="4"/>
        <v>489010</v>
      </c>
      <c r="G13" s="104">
        <f t="shared" si="1"/>
        <v>25.058160389444016</v>
      </c>
      <c r="H13" s="105">
        <v>20522</v>
      </c>
      <c r="I13" s="103">
        <v>515336</v>
      </c>
      <c r="J13" s="107">
        <f t="shared" si="2"/>
        <v>25.111392651788325</v>
      </c>
    </row>
    <row r="14" spans="1:10" ht="24.75" customHeight="1" thickBot="1" x14ac:dyDescent="0.3">
      <c r="A14" s="101" t="s">
        <v>12</v>
      </c>
      <c r="B14" s="108">
        <v>1027</v>
      </c>
      <c r="C14" s="114">
        <v>25747</v>
      </c>
      <c r="D14" s="104">
        <f t="shared" si="0"/>
        <v>25.070107108081793</v>
      </c>
      <c r="E14" s="105">
        <f t="shared" si="3"/>
        <v>20097</v>
      </c>
      <c r="F14" s="103">
        <f t="shared" si="4"/>
        <v>513051</v>
      </c>
      <c r="G14" s="104">
        <f t="shared" si="1"/>
        <v>25.528735632183906</v>
      </c>
      <c r="H14" s="109">
        <v>21124</v>
      </c>
      <c r="I14" s="110">
        <v>538798</v>
      </c>
      <c r="J14" s="107">
        <f t="shared" si="2"/>
        <v>25.506438174588148</v>
      </c>
    </row>
    <row r="15" spans="1:10" ht="24.75" customHeight="1" thickBot="1" x14ac:dyDescent="0.3">
      <c r="A15" s="113" t="s">
        <v>16</v>
      </c>
      <c r="B15" s="103">
        <v>878</v>
      </c>
      <c r="C15" s="103">
        <v>22265</v>
      </c>
      <c r="D15" s="104">
        <f t="shared" si="0"/>
        <v>25.35876993166287</v>
      </c>
      <c r="E15" s="105">
        <f t="shared" si="3"/>
        <v>17894</v>
      </c>
      <c r="F15" s="103">
        <f t="shared" si="4"/>
        <v>461089</v>
      </c>
      <c r="G15" s="104">
        <f t="shared" si="1"/>
        <v>25.767799262322566</v>
      </c>
      <c r="H15" s="105">
        <v>18772</v>
      </c>
      <c r="I15" s="103">
        <v>483354</v>
      </c>
      <c r="J15" s="107">
        <f t="shared" si="2"/>
        <v>25.748668229277648</v>
      </c>
    </row>
    <row r="16" spans="1:10" ht="24.75" customHeight="1" thickBot="1" x14ac:dyDescent="0.3">
      <c r="A16" s="101" t="s">
        <v>17</v>
      </c>
      <c r="B16" s="115">
        <v>652</v>
      </c>
      <c r="C16" s="116">
        <v>16492</v>
      </c>
      <c r="D16" s="104">
        <f t="shared" si="0"/>
        <v>25.29447852760736</v>
      </c>
      <c r="E16" s="105">
        <f t="shared" si="3"/>
        <v>13520</v>
      </c>
      <c r="F16" s="103">
        <f t="shared" si="4"/>
        <v>322332</v>
      </c>
      <c r="G16" s="104">
        <f t="shared" si="1"/>
        <v>23.841124260355031</v>
      </c>
      <c r="H16" s="117">
        <v>14172</v>
      </c>
      <c r="I16" s="116">
        <v>338824</v>
      </c>
      <c r="J16" s="107">
        <f t="shared" si="2"/>
        <v>23.907987581145921</v>
      </c>
    </row>
    <row r="17" spans="1:10" ht="24.75" customHeight="1" thickBot="1" x14ac:dyDescent="0.3">
      <c r="A17" s="101" t="s">
        <v>3</v>
      </c>
      <c r="B17" s="119">
        <f>SUM(B5:B16)</f>
        <v>11518</v>
      </c>
      <c r="C17" s="122">
        <f>SUM(C5:C16)</f>
        <v>294503</v>
      </c>
      <c r="D17" s="123">
        <f>C17/B17</f>
        <v>25.568935579093594</v>
      </c>
      <c r="E17" s="120">
        <f>SUM(E5:E16)</f>
        <v>217776</v>
      </c>
      <c r="F17" s="122">
        <f>SUM(F5:F16)</f>
        <v>5503531</v>
      </c>
      <c r="G17" s="124">
        <f>F17/E17</f>
        <v>25.27152211446624</v>
      </c>
      <c r="H17" s="121">
        <f>SUM(H5:H16)</f>
        <v>229294</v>
      </c>
      <c r="I17" s="122">
        <f>SUM(I5:I16)</f>
        <v>5798034</v>
      </c>
      <c r="J17" s="125">
        <f>I17/H17</f>
        <v>25.286461922248293</v>
      </c>
    </row>
  </sheetData>
  <mergeCells count="4">
    <mergeCell ref="A2:J2"/>
    <mergeCell ref="B3:D3"/>
    <mergeCell ref="E3:G3"/>
    <mergeCell ref="H3:J3"/>
  </mergeCells>
  <pageMargins left="0.70866141732283472" right="0.70866141732283472" top="0.74803149606299213" bottom="0.74803149606299213" header="0.31496062992125984" footer="0.31496062992125984"/>
  <pageSetup paperSize="9" scale="9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C9148-331E-4BD4-B9B0-A1EBE55F7D28}">
  <sheetPr>
    <pageSetUpPr fitToPage="1"/>
  </sheetPr>
  <dimension ref="A2:J17"/>
  <sheetViews>
    <sheetView view="pageBreakPreview" zoomScale="60" zoomScaleNormal="100" workbookViewId="0">
      <selection activeCell="C356" sqref="C356"/>
    </sheetView>
  </sheetViews>
  <sheetFormatPr baseColWidth="10" defaultColWidth="13.54296875" defaultRowHeight="24.75" customHeight="1" x14ac:dyDescent="0.25"/>
  <sheetData>
    <row r="2" spans="1:10" ht="24.75" customHeight="1" thickBot="1" x14ac:dyDescent="0.45">
      <c r="A2" s="275" t="s">
        <v>19</v>
      </c>
      <c r="B2" s="275"/>
      <c r="C2" s="275"/>
      <c r="D2" s="275"/>
      <c r="E2" s="275"/>
      <c r="F2" s="275"/>
      <c r="G2" s="275"/>
      <c r="H2" s="275"/>
      <c r="I2" s="275"/>
      <c r="J2" s="275"/>
    </row>
    <row r="3" spans="1:10" ht="24.75" customHeight="1" thickBot="1" x14ac:dyDescent="0.4">
      <c r="B3" s="276" t="s">
        <v>23</v>
      </c>
      <c r="C3" s="277"/>
      <c r="D3" s="278"/>
      <c r="E3" s="279" t="s">
        <v>24</v>
      </c>
      <c r="F3" s="277"/>
      <c r="G3" s="278"/>
      <c r="H3" s="277" t="s">
        <v>25</v>
      </c>
      <c r="I3" s="277"/>
      <c r="J3" s="280"/>
    </row>
    <row r="4" spans="1:10" ht="31.5" customHeight="1" thickBot="1" x14ac:dyDescent="0.3">
      <c r="B4" s="95" t="s">
        <v>20</v>
      </c>
      <c r="C4" s="96" t="s">
        <v>21</v>
      </c>
      <c r="D4" s="97" t="s">
        <v>22</v>
      </c>
      <c r="E4" s="98" t="s">
        <v>20</v>
      </c>
      <c r="F4" s="96" t="s">
        <v>21</v>
      </c>
      <c r="G4" s="97" t="s">
        <v>22</v>
      </c>
      <c r="H4" s="99" t="s">
        <v>20</v>
      </c>
      <c r="I4" s="96" t="s">
        <v>21</v>
      </c>
      <c r="J4" s="100" t="s">
        <v>22</v>
      </c>
    </row>
    <row r="5" spans="1:10" ht="24.75" customHeight="1" thickBot="1" x14ac:dyDescent="0.3">
      <c r="A5" s="101" t="s">
        <v>2</v>
      </c>
      <c r="B5" s="102">
        <v>1012</v>
      </c>
      <c r="C5" s="103">
        <v>23792</v>
      </c>
      <c r="D5" s="104">
        <f t="shared" ref="D5:D16" si="0">C5/B5</f>
        <v>23.509881422924902</v>
      </c>
      <c r="E5" s="105">
        <f>H5-B5</f>
        <v>18468</v>
      </c>
      <c r="F5" s="103">
        <f>I5-C5</f>
        <v>458212</v>
      </c>
      <c r="G5" s="104">
        <f t="shared" ref="G5:G16" si="1">F5/E5</f>
        <v>24.811132770197098</v>
      </c>
      <c r="H5" s="105">
        <v>19480</v>
      </c>
      <c r="I5" s="103">
        <v>482004</v>
      </c>
      <c r="J5" s="107">
        <f t="shared" ref="J5:J16" si="2">I5/H5</f>
        <v>24.743531827515401</v>
      </c>
    </row>
    <row r="6" spans="1:10" ht="24.75" customHeight="1" thickBot="1" x14ac:dyDescent="0.3">
      <c r="A6" s="101" t="s">
        <v>4</v>
      </c>
      <c r="B6" s="108">
        <v>1046</v>
      </c>
      <c r="C6" s="103">
        <v>24895</v>
      </c>
      <c r="D6" s="104">
        <f t="shared" si="0"/>
        <v>23.800191204588909</v>
      </c>
      <c r="E6" s="105">
        <f t="shared" ref="E6:E16" si="3">H6-B6</f>
        <v>17495</v>
      </c>
      <c r="F6" s="103">
        <f t="shared" ref="F6:F16" si="4">I6-C6</f>
        <v>439585</v>
      </c>
      <c r="G6" s="111">
        <f t="shared" si="1"/>
        <v>25.126321806230351</v>
      </c>
      <c r="H6" s="109">
        <v>18541</v>
      </c>
      <c r="I6" s="110">
        <v>464480</v>
      </c>
      <c r="J6" s="112">
        <f t="shared" si="2"/>
        <v>25.051507469931504</v>
      </c>
    </row>
    <row r="7" spans="1:10" ht="24.75" customHeight="1" thickBot="1" x14ac:dyDescent="0.3">
      <c r="A7" s="101" t="s">
        <v>5</v>
      </c>
      <c r="B7" s="102">
        <v>1323</v>
      </c>
      <c r="C7" s="103">
        <v>32190</v>
      </c>
      <c r="D7" s="104">
        <f t="shared" si="0"/>
        <v>24.331065759637188</v>
      </c>
      <c r="E7" s="105">
        <f t="shared" si="3"/>
        <v>20604</v>
      </c>
      <c r="F7" s="103">
        <f t="shared" si="4"/>
        <v>518439</v>
      </c>
      <c r="G7" s="104">
        <f t="shared" si="1"/>
        <v>25.162055911473502</v>
      </c>
      <c r="H7" s="105">
        <v>21927</v>
      </c>
      <c r="I7" s="103">
        <v>550629</v>
      </c>
      <c r="J7" s="107">
        <f t="shared" si="2"/>
        <v>25.111916814885756</v>
      </c>
    </row>
    <row r="8" spans="1:10" ht="24.75" customHeight="1" thickBot="1" x14ac:dyDescent="0.3">
      <c r="A8" s="101" t="s">
        <v>6</v>
      </c>
      <c r="B8" s="108">
        <v>972</v>
      </c>
      <c r="C8" s="103">
        <v>23075</v>
      </c>
      <c r="D8" s="104">
        <f t="shared" si="0"/>
        <v>23.739711934156379</v>
      </c>
      <c r="E8" s="105">
        <f t="shared" si="3"/>
        <v>15686</v>
      </c>
      <c r="F8" s="103">
        <f t="shared" si="4"/>
        <v>387462</v>
      </c>
      <c r="G8" s="104">
        <f t="shared" si="1"/>
        <v>24.701134769858474</v>
      </c>
      <c r="H8" s="109">
        <v>16658</v>
      </c>
      <c r="I8" s="110">
        <v>410537</v>
      </c>
      <c r="J8" s="107">
        <f t="shared" si="2"/>
        <v>24.645035418417578</v>
      </c>
    </row>
    <row r="9" spans="1:10" ht="24.75" customHeight="1" thickBot="1" x14ac:dyDescent="0.3">
      <c r="A9" s="101" t="s">
        <v>7</v>
      </c>
      <c r="B9" s="102">
        <v>1102</v>
      </c>
      <c r="C9" s="103">
        <v>27070</v>
      </c>
      <c r="D9" s="104">
        <f t="shared" si="0"/>
        <v>24.564428312159709</v>
      </c>
      <c r="E9" s="105">
        <f t="shared" si="3"/>
        <v>15569</v>
      </c>
      <c r="F9" s="103">
        <f t="shared" si="4"/>
        <v>387201</v>
      </c>
      <c r="G9" s="104">
        <f t="shared" si="1"/>
        <v>24.869998073093967</v>
      </c>
      <c r="H9" s="105">
        <v>16671</v>
      </c>
      <c r="I9" s="103">
        <v>414271</v>
      </c>
      <c r="J9" s="107">
        <f t="shared" si="2"/>
        <v>24.849799052246414</v>
      </c>
    </row>
    <row r="10" spans="1:10" ht="24.75" customHeight="1" thickBot="1" x14ac:dyDescent="0.3">
      <c r="A10" s="113" t="s">
        <v>8</v>
      </c>
      <c r="B10" s="108">
        <v>1536</v>
      </c>
      <c r="C10" s="103">
        <v>37118</v>
      </c>
      <c r="D10" s="104">
        <f t="shared" si="0"/>
        <v>24.165364583333332</v>
      </c>
      <c r="E10" s="105">
        <f t="shared" si="3"/>
        <v>19728</v>
      </c>
      <c r="F10" s="103">
        <f t="shared" si="4"/>
        <v>487088</v>
      </c>
      <c r="G10" s="104">
        <f t="shared" si="1"/>
        <v>24.690186536901866</v>
      </c>
      <c r="H10" s="109">
        <v>21264</v>
      </c>
      <c r="I10" s="110">
        <v>524206</v>
      </c>
      <c r="J10" s="107">
        <f t="shared" si="2"/>
        <v>24.652276147479309</v>
      </c>
    </row>
    <row r="11" spans="1:10" ht="24.75" customHeight="1" thickBot="1" x14ac:dyDescent="0.3">
      <c r="A11" s="113" t="s">
        <v>9</v>
      </c>
      <c r="B11" s="102">
        <v>1168</v>
      </c>
      <c r="C11" s="103">
        <v>28851</v>
      </c>
      <c r="D11" s="104">
        <f t="shared" si="0"/>
        <v>24.701198630136986</v>
      </c>
      <c r="E11" s="105">
        <f t="shared" si="3"/>
        <v>15885</v>
      </c>
      <c r="F11" s="103">
        <f t="shared" si="4"/>
        <v>393763</v>
      </c>
      <c r="G11" s="104">
        <f t="shared" si="1"/>
        <v>24.788353792886372</v>
      </c>
      <c r="H11" s="105">
        <v>17053</v>
      </c>
      <c r="I11" s="103">
        <v>422614</v>
      </c>
      <c r="J11" s="107">
        <f t="shared" si="2"/>
        <v>24.782384331202721</v>
      </c>
    </row>
    <row r="12" spans="1:10" ht="24.75" customHeight="1" thickBot="1" x14ac:dyDescent="0.3">
      <c r="A12" s="101" t="s">
        <v>10</v>
      </c>
      <c r="B12" s="108">
        <v>309</v>
      </c>
      <c r="C12" s="103">
        <v>7823</v>
      </c>
      <c r="D12" s="104">
        <f t="shared" si="0"/>
        <v>25.31715210355987</v>
      </c>
      <c r="E12" s="105">
        <f t="shared" si="3"/>
        <v>12820</v>
      </c>
      <c r="F12" s="103">
        <f t="shared" si="4"/>
        <v>315633</v>
      </c>
      <c r="G12" s="104">
        <f t="shared" si="1"/>
        <v>24.620358814352574</v>
      </c>
      <c r="H12" s="109">
        <v>13129</v>
      </c>
      <c r="I12" s="110">
        <v>323456</v>
      </c>
      <c r="J12" s="107">
        <f t="shared" si="2"/>
        <v>24.636758321273518</v>
      </c>
    </row>
    <row r="13" spans="1:10" ht="24.75" customHeight="1" thickBot="1" x14ac:dyDescent="0.3">
      <c r="A13" s="101" t="s">
        <v>11</v>
      </c>
      <c r="B13" s="102">
        <v>1247</v>
      </c>
      <c r="C13" s="103">
        <v>31223</v>
      </c>
      <c r="D13" s="104">
        <f t="shared" si="0"/>
        <v>25.038492381716118</v>
      </c>
      <c r="E13" s="105">
        <f t="shared" si="3"/>
        <v>17273</v>
      </c>
      <c r="F13" s="103">
        <f t="shared" si="4"/>
        <v>427710</v>
      </c>
      <c r="G13" s="104">
        <f t="shared" si="1"/>
        <v>24.761766919469693</v>
      </c>
      <c r="H13" s="105">
        <v>18520</v>
      </c>
      <c r="I13" s="103">
        <v>458933</v>
      </c>
      <c r="J13" s="107">
        <f t="shared" si="2"/>
        <v>24.780399568034557</v>
      </c>
    </row>
    <row r="14" spans="1:10" ht="24.75" customHeight="1" thickBot="1" x14ac:dyDescent="0.3">
      <c r="A14" s="101" t="s">
        <v>12</v>
      </c>
      <c r="B14" s="108">
        <v>1203</v>
      </c>
      <c r="C14" s="114">
        <v>29061</v>
      </c>
      <c r="D14" s="104">
        <f t="shared" si="0"/>
        <v>24.1571072319202</v>
      </c>
      <c r="E14" s="105">
        <f t="shared" si="3"/>
        <v>16739</v>
      </c>
      <c r="F14" s="103">
        <f t="shared" si="4"/>
        <v>428258</v>
      </c>
      <c r="G14" s="104">
        <f t="shared" si="1"/>
        <v>25.584443515144272</v>
      </c>
      <c r="H14" s="109">
        <v>17942</v>
      </c>
      <c r="I14" s="110">
        <v>457319</v>
      </c>
      <c r="J14" s="107">
        <f t="shared" si="2"/>
        <v>25.488741500390145</v>
      </c>
    </row>
    <row r="15" spans="1:10" ht="24.75" customHeight="1" thickBot="1" x14ac:dyDescent="0.3">
      <c r="A15" s="113" t="s">
        <v>16</v>
      </c>
      <c r="B15" s="103">
        <v>1046</v>
      </c>
      <c r="C15" s="103">
        <v>26383</v>
      </c>
      <c r="D15" s="104">
        <f t="shared" si="0"/>
        <v>25.222753346080307</v>
      </c>
      <c r="E15" s="105">
        <f t="shared" si="3"/>
        <v>17913</v>
      </c>
      <c r="F15" s="103">
        <f t="shared" si="4"/>
        <v>454869</v>
      </c>
      <c r="G15" s="104">
        <f t="shared" si="1"/>
        <v>25.393233964160107</v>
      </c>
      <c r="H15" s="105">
        <v>18959</v>
      </c>
      <c r="I15" s="103">
        <v>481252</v>
      </c>
      <c r="J15" s="107">
        <f t="shared" si="2"/>
        <v>25.383828260984227</v>
      </c>
    </row>
    <row r="16" spans="1:10" ht="24.75" customHeight="1" thickBot="1" x14ac:dyDescent="0.3">
      <c r="A16" s="101" t="s">
        <v>17</v>
      </c>
      <c r="B16" s="115">
        <v>672</v>
      </c>
      <c r="C16" s="116">
        <v>16887</v>
      </c>
      <c r="D16" s="104">
        <f t="shared" si="0"/>
        <v>25.129464285714285</v>
      </c>
      <c r="E16" s="105">
        <f t="shared" si="3"/>
        <v>12435</v>
      </c>
      <c r="F16" s="103">
        <f t="shared" si="4"/>
        <v>294336</v>
      </c>
      <c r="G16" s="104">
        <f t="shared" si="1"/>
        <v>23.669963811821471</v>
      </c>
      <c r="H16" s="117">
        <v>13107</v>
      </c>
      <c r="I16" s="116">
        <v>311223</v>
      </c>
      <c r="J16" s="107">
        <f t="shared" si="2"/>
        <v>23.744792858777753</v>
      </c>
    </row>
    <row r="17" spans="1:10" ht="24.75" customHeight="1" thickBot="1" x14ac:dyDescent="0.3">
      <c r="A17" s="101" t="s">
        <v>3</v>
      </c>
      <c r="B17" s="119">
        <f>SUM(B5:B16)</f>
        <v>12636</v>
      </c>
      <c r="C17" s="122">
        <f>SUM(C5:C16)</f>
        <v>308368</v>
      </c>
      <c r="D17" s="123">
        <f>C17/B17</f>
        <v>24.403925292814183</v>
      </c>
      <c r="E17" s="120">
        <f>SUM(E5:E16)</f>
        <v>200615</v>
      </c>
      <c r="F17" s="122">
        <f>SUM(F5:F16)</f>
        <v>4992556</v>
      </c>
      <c r="G17" s="124">
        <f>F17/E17</f>
        <v>24.886254766592728</v>
      </c>
      <c r="H17" s="121">
        <f>SUM(H5:H16)</f>
        <v>213251</v>
      </c>
      <c r="I17" s="122">
        <f>SUM(I5:I16)</f>
        <v>5300924</v>
      </c>
      <c r="J17" s="125">
        <f>I17/H17</f>
        <v>24.857674758852244</v>
      </c>
    </row>
  </sheetData>
  <mergeCells count="4">
    <mergeCell ref="A2:J2"/>
    <mergeCell ref="B3:D3"/>
    <mergeCell ref="E3:G3"/>
    <mergeCell ref="H3:J3"/>
  </mergeCells>
  <pageMargins left="0.70866141732283472" right="0.70866141732283472" top="0.74803149606299213" bottom="0.74803149606299213" header="0.31496062992125984" footer="0.31496062992125984"/>
  <pageSetup paperSize="9" scale="9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491B5-DCEC-4502-B46B-2020B394C052}">
  <dimension ref="A1:D37"/>
  <sheetViews>
    <sheetView view="pageBreakPreview" zoomScale="60" zoomScaleNormal="100" workbookViewId="0">
      <selection activeCell="C356" sqref="C356"/>
    </sheetView>
  </sheetViews>
  <sheetFormatPr baseColWidth="10" defaultRowHeight="12.5" x14ac:dyDescent="0.25"/>
  <cols>
    <col min="1" max="1" width="18.81640625" style="127" bestFit="1" customWidth="1"/>
    <col min="2" max="2" width="11.453125" style="127"/>
    <col min="3" max="4" width="15.81640625" style="127" bestFit="1" customWidth="1"/>
    <col min="5" max="248" width="11.453125" style="127"/>
    <col min="249" max="249" width="18.81640625" style="127" bestFit="1" customWidth="1"/>
    <col min="250" max="253" width="11.453125" style="127"/>
    <col min="254" max="257" width="15.81640625" style="127" bestFit="1" customWidth="1"/>
    <col min="258" max="258" width="10.7265625" style="127" bestFit="1" customWidth="1"/>
    <col min="259" max="504" width="11.453125" style="127"/>
    <col min="505" max="505" width="18.81640625" style="127" bestFit="1" customWidth="1"/>
    <col min="506" max="509" width="11.453125" style="127"/>
    <col min="510" max="513" width="15.81640625" style="127" bestFit="1" customWidth="1"/>
    <col min="514" max="514" width="10.7265625" style="127" bestFit="1" customWidth="1"/>
    <col min="515" max="760" width="11.453125" style="127"/>
    <col min="761" max="761" width="18.81640625" style="127" bestFit="1" customWidth="1"/>
    <col min="762" max="765" width="11.453125" style="127"/>
    <col min="766" max="769" width="15.81640625" style="127" bestFit="1" customWidth="1"/>
    <col min="770" max="770" width="10.7265625" style="127" bestFit="1" customWidth="1"/>
    <col min="771" max="1016" width="11.453125" style="127"/>
    <col min="1017" max="1017" width="18.81640625" style="127" bestFit="1" customWidth="1"/>
    <col min="1018" max="1021" width="11.453125" style="127"/>
    <col min="1022" max="1025" width="15.81640625" style="127" bestFit="1" customWidth="1"/>
    <col min="1026" max="1026" width="10.7265625" style="127" bestFit="1" customWidth="1"/>
    <col min="1027" max="1272" width="11.453125" style="127"/>
    <col min="1273" max="1273" width="18.81640625" style="127" bestFit="1" customWidth="1"/>
    <col min="1274" max="1277" width="11.453125" style="127"/>
    <col min="1278" max="1281" width="15.81640625" style="127" bestFit="1" customWidth="1"/>
    <col min="1282" max="1282" width="10.7265625" style="127" bestFit="1" customWidth="1"/>
    <col min="1283" max="1528" width="11.453125" style="127"/>
    <col min="1529" max="1529" width="18.81640625" style="127" bestFit="1" customWidth="1"/>
    <col min="1530" max="1533" width="11.453125" style="127"/>
    <col min="1534" max="1537" width="15.81640625" style="127" bestFit="1" customWidth="1"/>
    <col min="1538" max="1538" width="10.7265625" style="127" bestFit="1" customWidth="1"/>
    <col min="1539" max="1784" width="11.453125" style="127"/>
    <col min="1785" max="1785" width="18.81640625" style="127" bestFit="1" customWidth="1"/>
    <col min="1786" max="1789" width="11.453125" style="127"/>
    <col min="1790" max="1793" width="15.81640625" style="127" bestFit="1" customWidth="1"/>
    <col min="1794" max="1794" width="10.7265625" style="127" bestFit="1" customWidth="1"/>
    <col min="1795" max="2040" width="11.453125" style="127"/>
    <col min="2041" max="2041" width="18.81640625" style="127" bestFit="1" customWidth="1"/>
    <col min="2042" max="2045" width="11.453125" style="127"/>
    <col min="2046" max="2049" width="15.81640625" style="127" bestFit="1" customWidth="1"/>
    <col min="2050" max="2050" width="10.7265625" style="127" bestFit="1" customWidth="1"/>
    <col min="2051" max="2296" width="11.453125" style="127"/>
    <col min="2297" max="2297" width="18.81640625" style="127" bestFit="1" customWidth="1"/>
    <col min="2298" max="2301" width="11.453125" style="127"/>
    <col min="2302" max="2305" width="15.81640625" style="127" bestFit="1" customWidth="1"/>
    <col min="2306" max="2306" width="10.7265625" style="127" bestFit="1" customWidth="1"/>
    <col min="2307" max="2552" width="11.453125" style="127"/>
    <col min="2553" max="2553" width="18.81640625" style="127" bestFit="1" customWidth="1"/>
    <col min="2554" max="2557" width="11.453125" style="127"/>
    <col min="2558" max="2561" width="15.81640625" style="127" bestFit="1" customWidth="1"/>
    <col min="2562" max="2562" width="10.7265625" style="127" bestFit="1" customWidth="1"/>
    <col min="2563" max="2808" width="11.453125" style="127"/>
    <col min="2809" max="2809" width="18.81640625" style="127" bestFit="1" customWidth="1"/>
    <col min="2810" max="2813" width="11.453125" style="127"/>
    <col min="2814" max="2817" width="15.81640625" style="127" bestFit="1" customWidth="1"/>
    <col min="2818" max="2818" width="10.7265625" style="127" bestFit="1" customWidth="1"/>
    <col min="2819" max="3064" width="11.453125" style="127"/>
    <col min="3065" max="3065" width="18.81640625" style="127" bestFit="1" customWidth="1"/>
    <col min="3066" max="3069" width="11.453125" style="127"/>
    <col min="3070" max="3073" width="15.81640625" style="127" bestFit="1" customWidth="1"/>
    <col min="3074" max="3074" width="10.7265625" style="127" bestFit="1" customWidth="1"/>
    <col min="3075" max="3320" width="11.453125" style="127"/>
    <col min="3321" max="3321" width="18.81640625" style="127" bestFit="1" customWidth="1"/>
    <col min="3322" max="3325" width="11.453125" style="127"/>
    <col min="3326" max="3329" width="15.81640625" style="127" bestFit="1" customWidth="1"/>
    <col min="3330" max="3330" width="10.7265625" style="127" bestFit="1" customWidth="1"/>
    <col min="3331" max="3576" width="11.453125" style="127"/>
    <col min="3577" max="3577" width="18.81640625" style="127" bestFit="1" customWidth="1"/>
    <col min="3578" max="3581" width="11.453125" style="127"/>
    <col min="3582" max="3585" width="15.81640625" style="127" bestFit="1" customWidth="1"/>
    <col min="3586" max="3586" width="10.7265625" style="127" bestFit="1" customWidth="1"/>
    <col min="3587" max="3832" width="11.453125" style="127"/>
    <col min="3833" max="3833" width="18.81640625" style="127" bestFit="1" customWidth="1"/>
    <col min="3834" max="3837" width="11.453125" style="127"/>
    <col min="3838" max="3841" width="15.81640625" style="127" bestFit="1" customWidth="1"/>
    <col min="3842" max="3842" width="10.7265625" style="127" bestFit="1" customWidth="1"/>
    <col min="3843" max="4088" width="11.453125" style="127"/>
    <col min="4089" max="4089" width="18.81640625" style="127" bestFit="1" customWidth="1"/>
    <col min="4090" max="4093" width="11.453125" style="127"/>
    <col min="4094" max="4097" width="15.81640625" style="127" bestFit="1" customWidth="1"/>
    <col min="4098" max="4098" width="10.7265625" style="127" bestFit="1" customWidth="1"/>
    <col min="4099" max="4344" width="11.453125" style="127"/>
    <col min="4345" max="4345" width="18.81640625" style="127" bestFit="1" customWidth="1"/>
    <col min="4346" max="4349" width="11.453125" style="127"/>
    <col min="4350" max="4353" width="15.81640625" style="127" bestFit="1" customWidth="1"/>
    <col min="4354" max="4354" width="10.7265625" style="127" bestFit="1" customWidth="1"/>
    <col min="4355" max="4600" width="11.453125" style="127"/>
    <col min="4601" max="4601" width="18.81640625" style="127" bestFit="1" customWidth="1"/>
    <col min="4602" max="4605" width="11.453125" style="127"/>
    <col min="4606" max="4609" width="15.81640625" style="127" bestFit="1" customWidth="1"/>
    <col min="4610" max="4610" width="10.7265625" style="127" bestFit="1" customWidth="1"/>
    <col min="4611" max="4856" width="11.453125" style="127"/>
    <col min="4857" max="4857" width="18.81640625" style="127" bestFit="1" customWidth="1"/>
    <col min="4858" max="4861" width="11.453125" style="127"/>
    <col min="4862" max="4865" width="15.81640625" style="127" bestFit="1" customWidth="1"/>
    <col min="4866" max="4866" width="10.7265625" style="127" bestFit="1" customWidth="1"/>
    <col min="4867" max="5112" width="11.453125" style="127"/>
    <col min="5113" max="5113" width="18.81640625" style="127" bestFit="1" customWidth="1"/>
    <col min="5114" max="5117" width="11.453125" style="127"/>
    <col min="5118" max="5121" width="15.81640625" style="127" bestFit="1" customWidth="1"/>
    <col min="5122" max="5122" width="10.7265625" style="127" bestFit="1" customWidth="1"/>
    <col min="5123" max="5368" width="11.453125" style="127"/>
    <col min="5369" max="5369" width="18.81640625" style="127" bestFit="1" customWidth="1"/>
    <col min="5370" max="5373" width="11.453125" style="127"/>
    <col min="5374" max="5377" width="15.81640625" style="127" bestFit="1" customWidth="1"/>
    <col min="5378" max="5378" width="10.7265625" style="127" bestFit="1" customWidth="1"/>
    <col min="5379" max="5624" width="11.453125" style="127"/>
    <col min="5625" max="5625" width="18.81640625" style="127" bestFit="1" customWidth="1"/>
    <col min="5626" max="5629" width="11.453125" style="127"/>
    <col min="5630" max="5633" width="15.81640625" style="127" bestFit="1" customWidth="1"/>
    <col min="5634" max="5634" width="10.7265625" style="127" bestFit="1" customWidth="1"/>
    <col min="5635" max="5880" width="11.453125" style="127"/>
    <col min="5881" max="5881" width="18.81640625" style="127" bestFit="1" customWidth="1"/>
    <col min="5882" max="5885" width="11.453125" style="127"/>
    <col min="5886" max="5889" width="15.81640625" style="127" bestFit="1" customWidth="1"/>
    <col min="5890" max="5890" width="10.7265625" style="127" bestFit="1" customWidth="1"/>
    <col min="5891" max="6136" width="11.453125" style="127"/>
    <col min="6137" max="6137" width="18.81640625" style="127" bestFit="1" customWidth="1"/>
    <col min="6138" max="6141" width="11.453125" style="127"/>
    <col min="6142" max="6145" width="15.81640625" style="127" bestFit="1" customWidth="1"/>
    <col min="6146" max="6146" width="10.7265625" style="127" bestFit="1" customWidth="1"/>
    <col min="6147" max="6392" width="11.453125" style="127"/>
    <col min="6393" max="6393" width="18.81640625" style="127" bestFit="1" customWidth="1"/>
    <col min="6394" max="6397" width="11.453125" style="127"/>
    <col min="6398" max="6401" width="15.81640625" style="127" bestFit="1" customWidth="1"/>
    <col min="6402" max="6402" width="10.7265625" style="127" bestFit="1" customWidth="1"/>
    <col min="6403" max="6648" width="11.453125" style="127"/>
    <col min="6649" max="6649" width="18.81640625" style="127" bestFit="1" customWidth="1"/>
    <col min="6650" max="6653" width="11.453125" style="127"/>
    <col min="6654" max="6657" width="15.81640625" style="127" bestFit="1" customWidth="1"/>
    <col min="6658" max="6658" width="10.7265625" style="127" bestFit="1" customWidth="1"/>
    <col min="6659" max="6904" width="11.453125" style="127"/>
    <col min="6905" max="6905" width="18.81640625" style="127" bestFit="1" customWidth="1"/>
    <col min="6906" max="6909" width="11.453125" style="127"/>
    <col min="6910" max="6913" width="15.81640625" style="127" bestFit="1" customWidth="1"/>
    <col min="6914" max="6914" width="10.7265625" style="127" bestFit="1" customWidth="1"/>
    <col min="6915" max="7160" width="11.453125" style="127"/>
    <col min="7161" max="7161" width="18.81640625" style="127" bestFit="1" customWidth="1"/>
    <col min="7162" max="7165" width="11.453125" style="127"/>
    <col min="7166" max="7169" width="15.81640625" style="127" bestFit="1" customWidth="1"/>
    <col min="7170" max="7170" width="10.7265625" style="127" bestFit="1" customWidth="1"/>
    <col min="7171" max="7416" width="11.453125" style="127"/>
    <col min="7417" max="7417" width="18.81640625" style="127" bestFit="1" customWidth="1"/>
    <col min="7418" max="7421" width="11.453125" style="127"/>
    <col min="7422" max="7425" width="15.81640625" style="127" bestFit="1" customWidth="1"/>
    <col min="7426" max="7426" width="10.7265625" style="127" bestFit="1" customWidth="1"/>
    <col min="7427" max="7672" width="11.453125" style="127"/>
    <col min="7673" max="7673" width="18.81640625" style="127" bestFit="1" customWidth="1"/>
    <col min="7674" max="7677" width="11.453125" style="127"/>
    <col min="7678" max="7681" width="15.81640625" style="127" bestFit="1" customWidth="1"/>
    <col min="7682" max="7682" width="10.7265625" style="127" bestFit="1" customWidth="1"/>
    <col min="7683" max="7928" width="11.453125" style="127"/>
    <col min="7929" max="7929" width="18.81640625" style="127" bestFit="1" customWidth="1"/>
    <col min="7930" max="7933" width="11.453125" style="127"/>
    <col min="7934" max="7937" width="15.81640625" style="127" bestFit="1" customWidth="1"/>
    <col min="7938" max="7938" width="10.7265625" style="127" bestFit="1" customWidth="1"/>
    <col min="7939" max="8184" width="11.453125" style="127"/>
    <col min="8185" max="8185" width="18.81640625" style="127" bestFit="1" customWidth="1"/>
    <col min="8186" max="8189" width="11.453125" style="127"/>
    <col min="8190" max="8193" width="15.81640625" style="127" bestFit="1" customWidth="1"/>
    <col min="8194" max="8194" width="10.7265625" style="127" bestFit="1" customWidth="1"/>
    <col min="8195" max="8440" width="11.453125" style="127"/>
    <col min="8441" max="8441" width="18.81640625" style="127" bestFit="1" customWidth="1"/>
    <col min="8442" max="8445" width="11.453125" style="127"/>
    <col min="8446" max="8449" width="15.81640625" style="127" bestFit="1" customWidth="1"/>
    <col min="8450" max="8450" width="10.7265625" style="127" bestFit="1" customWidth="1"/>
    <col min="8451" max="8696" width="11.453125" style="127"/>
    <col min="8697" max="8697" width="18.81640625" style="127" bestFit="1" customWidth="1"/>
    <col min="8698" max="8701" width="11.453125" style="127"/>
    <col min="8702" max="8705" width="15.81640625" style="127" bestFit="1" customWidth="1"/>
    <col min="8706" max="8706" width="10.7265625" style="127" bestFit="1" customWidth="1"/>
    <col min="8707" max="8952" width="11.453125" style="127"/>
    <col min="8953" max="8953" width="18.81640625" style="127" bestFit="1" customWidth="1"/>
    <col min="8954" max="8957" width="11.453125" style="127"/>
    <col min="8958" max="8961" width="15.81640625" style="127" bestFit="1" customWidth="1"/>
    <col min="8962" max="8962" width="10.7265625" style="127" bestFit="1" customWidth="1"/>
    <col min="8963" max="9208" width="11.453125" style="127"/>
    <col min="9209" max="9209" width="18.81640625" style="127" bestFit="1" customWidth="1"/>
    <col min="9210" max="9213" width="11.453125" style="127"/>
    <col min="9214" max="9217" width="15.81640625" style="127" bestFit="1" customWidth="1"/>
    <col min="9218" max="9218" width="10.7265625" style="127" bestFit="1" customWidth="1"/>
    <col min="9219" max="9464" width="11.453125" style="127"/>
    <col min="9465" max="9465" width="18.81640625" style="127" bestFit="1" customWidth="1"/>
    <col min="9466" max="9469" width="11.453125" style="127"/>
    <col min="9470" max="9473" width="15.81640625" style="127" bestFit="1" customWidth="1"/>
    <col min="9474" max="9474" width="10.7265625" style="127" bestFit="1" customWidth="1"/>
    <col min="9475" max="9720" width="11.453125" style="127"/>
    <col min="9721" max="9721" width="18.81640625" style="127" bestFit="1" customWidth="1"/>
    <col min="9722" max="9725" width="11.453125" style="127"/>
    <col min="9726" max="9729" width="15.81640625" style="127" bestFit="1" customWidth="1"/>
    <col min="9730" max="9730" width="10.7265625" style="127" bestFit="1" customWidth="1"/>
    <col min="9731" max="9976" width="11.453125" style="127"/>
    <col min="9977" max="9977" width="18.81640625" style="127" bestFit="1" customWidth="1"/>
    <col min="9978" max="9981" width="11.453125" style="127"/>
    <col min="9982" max="9985" width="15.81640625" style="127" bestFit="1" customWidth="1"/>
    <col min="9986" max="9986" width="10.7265625" style="127" bestFit="1" customWidth="1"/>
    <col min="9987" max="10232" width="11.453125" style="127"/>
    <col min="10233" max="10233" width="18.81640625" style="127" bestFit="1" customWidth="1"/>
    <col min="10234" max="10237" width="11.453125" style="127"/>
    <col min="10238" max="10241" width="15.81640625" style="127" bestFit="1" customWidth="1"/>
    <col min="10242" max="10242" width="10.7265625" style="127" bestFit="1" customWidth="1"/>
    <col min="10243" max="10488" width="11.453125" style="127"/>
    <col min="10489" max="10489" width="18.81640625" style="127" bestFit="1" customWidth="1"/>
    <col min="10490" max="10493" width="11.453125" style="127"/>
    <col min="10494" max="10497" width="15.81640625" style="127" bestFit="1" customWidth="1"/>
    <col min="10498" max="10498" width="10.7265625" style="127" bestFit="1" customWidth="1"/>
    <col min="10499" max="10744" width="11.453125" style="127"/>
    <col min="10745" max="10745" width="18.81640625" style="127" bestFit="1" customWidth="1"/>
    <col min="10746" max="10749" width="11.453125" style="127"/>
    <col min="10750" max="10753" width="15.81640625" style="127" bestFit="1" customWidth="1"/>
    <col min="10754" max="10754" width="10.7265625" style="127" bestFit="1" customWidth="1"/>
    <col min="10755" max="11000" width="11.453125" style="127"/>
    <col min="11001" max="11001" width="18.81640625" style="127" bestFit="1" customWidth="1"/>
    <col min="11002" max="11005" width="11.453125" style="127"/>
    <col min="11006" max="11009" width="15.81640625" style="127" bestFit="1" customWidth="1"/>
    <col min="11010" max="11010" width="10.7265625" style="127" bestFit="1" customWidth="1"/>
    <col min="11011" max="11256" width="11.453125" style="127"/>
    <col min="11257" max="11257" width="18.81640625" style="127" bestFit="1" customWidth="1"/>
    <col min="11258" max="11261" width="11.453125" style="127"/>
    <col min="11262" max="11265" width="15.81640625" style="127" bestFit="1" customWidth="1"/>
    <col min="11266" max="11266" width="10.7265625" style="127" bestFit="1" customWidth="1"/>
    <col min="11267" max="11512" width="11.453125" style="127"/>
    <col min="11513" max="11513" width="18.81640625" style="127" bestFit="1" customWidth="1"/>
    <col min="11514" max="11517" width="11.453125" style="127"/>
    <col min="11518" max="11521" width="15.81640625" style="127" bestFit="1" customWidth="1"/>
    <col min="11522" max="11522" width="10.7265625" style="127" bestFit="1" customWidth="1"/>
    <col min="11523" max="11768" width="11.453125" style="127"/>
    <col min="11769" max="11769" width="18.81640625" style="127" bestFit="1" customWidth="1"/>
    <col min="11770" max="11773" width="11.453125" style="127"/>
    <col min="11774" max="11777" width="15.81640625" style="127" bestFit="1" customWidth="1"/>
    <col min="11778" max="11778" width="10.7265625" style="127" bestFit="1" customWidth="1"/>
    <col min="11779" max="12024" width="11.453125" style="127"/>
    <col min="12025" max="12025" width="18.81640625" style="127" bestFit="1" customWidth="1"/>
    <col min="12026" max="12029" width="11.453125" style="127"/>
    <col min="12030" max="12033" width="15.81640625" style="127" bestFit="1" customWidth="1"/>
    <col min="12034" max="12034" width="10.7265625" style="127" bestFit="1" customWidth="1"/>
    <col min="12035" max="12280" width="11.453125" style="127"/>
    <col min="12281" max="12281" width="18.81640625" style="127" bestFit="1" customWidth="1"/>
    <col min="12282" max="12285" width="11.453125" style="127"/>
    <col min="12286" max="12289" width="15.81640625" style="127" bestFit="1" customWidth="1"/>
    <col min="12290" max="12290" width="10.7265625" style="127" bestFit="1" customWidth="1"/>
    <col min="12291" max="12536" width="11.453125" style="127"/>
    <col min="12537" max="12537" width="18.81640625" style="127" bestFit="1" customWidth="1"/>
    <col min="12538" max="12541" width="11.453125" style="127"/>
    <col min="12542" max="12545" width="15.81640625" style="127" bestFit="1" customWidth="1"/>
    <col min="12546" max="12546" width="10.7265625" style="127" bestFit="1" customWidth="1"/>
    <col min="12547" max="12792" width="11.453125" style="127"/>
    <col min="12793" max="12793" width="18.81640625" style="127" bestFit="1" customWidth="1"/>
    <col min="12794" max="12797" width="11.453125" style="127"/>
    <col min="12798" max="12801" width="15.81640625" style="127" bestFit="1" customWidth="1"/>
    <col min="12802" max="12802" width="10.7265625" style="127" bestFit="1" customWidth="1"/>
    <col min="12803" max="13048" width="11.453125" style="127"/>
    <col min="13049" max="13049" width="18.81640625" style="127" bestFit="1" customWidth="1"/>
    <col min="13050" max="13053" width="11.453125" style="127"/>
    <col min="13054" max="13057" width="15.81640625" style="127" bestFit="1" customWidth="1"/>
    <col min="13058" max="13058" width="10.7265625" style="127" bestFit="1" customWidth="1"/>
    <col min="13059" max="13304" width="11.453125" style="127"/>
    <col min="13305" max="13305" width="18.81640625" style="127" bestFit="1" customWidth="1"/>
    <col min="13306" max="13309" width="11.453125" style="127"/>
    <col min="13310" max="13313" width="15.81640625" style="127" bestFit="1" customWidth="1"/>
    <col min="13314" max="13314" width="10.7265625" style="127" bestFit="1" customWidth="1"/>
    <col min="13315" max="13560" width="11.453125" style="127"/>
    <col min="13561" max="13561" width="18.81640625" style="127" bestFit="1" customWidth="1"/>
    <col min="13562" max="13565" width="11.453125" style="127"/>
    <col min="13566" max="13569" width="15.81640625" style="127" bestFit="1" customWidth="1"/>
    <col min="13570" max="13570" width="10.7265625" style="127" bestFit="1" customWidth="1"/>
    <col min="13571" max="13816" width="11.453125" style="127"/>
    <col min="13817" max="13817" width="18.81640625" style="127" bestFit="1" customWidth="1"/>
    <col min="13818" max="13821" width="11.453125" style="127"/>
    <col min="13822" max="13825" width="15.81640625" style="127" bestFit="1" customWidth="1"/>
    <col min="13826" max="13826" width="10.7265625" style="127" bestFit="1" customWidth="1"/>
    <col min="13827" max="14072" width="11.453125" style="127"/>
    <col min="14073" max="14073" width="18.81640625" style="127" bestFit="1" customWidth="1"/>
    <col min="14074" max="14077" width="11.453125" style="127"/>
    <col min="14078" max="14081" width="15.81640625" style="127" bestFit="1" customWidth="1"/>
    <col min="14082" max="14082" width="10.7265625" style="127" bestFit="1" customWidth="1"/>
    <col min="14083" max="14328" width="11.453125" style="127"/>
    <col min="14329" max="14329" width="18.81640625" style="127" bestFit="1" customWidth="1"/>
    <col min="14330" max="14333" width="11.453125" style="127"/>
    <col min="14334" max="14337" width="15.81640625" style="127" bestFit="1" customWidth="1"/>
    <col min="14338" max="14338" width="10.7265625" style="127" bestFit="1" customWidth="1"/>
    <col min="14339" max="14584" width="11.453125" style="127"/>
    <col min="14585" max="14585" width="18.81640625" style="127" bestFit="1" customWidth="1"/>
    <col min="14586" max="14589" width="11.453125" style="127"/>
    <col min="14590" max="14593" width="15.81640625" style="127" bestFit="1" customWidth="1"/>
    <col min="14594" max="14594" width="10.7265625" style="127" bestFit="1" customWidth="1"/>
    <col min="14595" max="14840" width="11.453125" style="127"/>
    <col min="14841" max="14841" width="18.81640625" style="127" bestFit="1" customWidth="1"/>
    <col min="14842" max="14845" width="11.453125" style="127"/>
    <col min="14846" max="14849" width="15.81640625" style="127" bestFit="1" customWidth="1"/>
    <col min="14850" max="14850" width="10.7265625" style="127" bestFit="1" customWidth="1"/>
    <col min="14851" max="15096" width="11.453125" style="127"/>
    <col min="15097" max="15097" width="18.81640625" style="127" bestFit="1" customWidth="1"/>
    <col min="15098" max="15101" width="11.453125" style="127"/>
    <col min="15102" max="15105" width="15.81640625" style="127" bestFit="1" customWidth="1"/>
    <col min="15106" max="15106" width="10.7265625" style="127" bestFit="1" customWidth="1"/>
    <col min="15107" max="15352" width="11.453125" style="127"/>
    <col min="15353" max="15353" width="18.81640625" style="127" bestFit="1" customWidth="1"/>
    <col min="15354" max="15357" width="11.453125" style="127"/>
    <col min="15358" max="15361" width="15.81640625" style="127" bestFit="1" customWidth="1"/>
    <col min="15362" max="15362" width="10.7265625" style="127" bestFit="1" customWidth="1"/>
    <col min="15363" max="15608" width="11.453125" style="127"/>
    <col min="15609" max="15609" width="18.81640625" style="127" bestFit="1" customWidth="1"/>
    <col min="15610" max="15613" width="11.453125" style="127"/>
    <col min="15614" max="15617" width="15.81640625" style="127" bestFit="1" customWidth="1"/>
    <col min="15618" max="15618" width="10.7265625" style="127" bestFit="1" customWidth="1"/>
    <col min="15619" max="15864" width="11.453125" style="127"/>
    <col min="15865" max="15865" width="18.81640625" style="127" bestFit="1" customWidth="1"/>
    <col min="15866" max="15869" width="11.453125" style="127"/>
    <col min="15870" max="15873" width="15.81640625" style="127" bestFit="1" customWidth="1"/>
    <col min="15874" max="15874" width="10.7265625" style="127" bestFit="1" customWidth="1"/>
    <col min="15875" max="16120" width="11.453125" style="127"/>
    <col min="16121" max="16121" width="18.81640625" style="127" bestFit="1" customWidth="1"/>
    <col min="16122" max="16125" width="11.453125" style="127"/>
    <col min="16126" max="16129" width="15.81640625" style="127" bestFit="1" customWidth="1"/>
    <col min="16130" max="16130" width="10.7265625" style="127" bestFit="1" customWidth="1"/>
    <col min="16131" max="16384" width="11.453125" style="127"/>
  </cols>
  <sheetData>
    <row r="1" spans="1:4" ht="18" x14ac:dyDescent="0.4">
      <c r="A1" s="281" t="s">
        <v>107</v>
      </c>
      <c r="B1" s="281"/>
      <c r="C1" s="281"/>
      <c r="D1" s="281"/>
    </row>
    <row r="3" spans="1:4" ht="18" x14ac:dyDescent="0.4">
      <c r="A3" s="126" t="s">
        <v>28</v>
      </c>
    </row>
    <row r="4" spans="1:4" ht="13" thickBot="1" x14ac:dyDescent="0.3"/>
    <row r="5" spans="1:4" ht="18" x14ac:dyDescent="0.4">
      <c r="A5" s="139"/>
      <c r="B5" s="139"/>
      <c r="C5" s="140" t="s">
        <v>29</v>
      </c>
      <c r="D5" s="140" t="s">
        <v>30</v>
      </c>
    </row>
    <row r="6" spans="1:4" ht="18.5" thickBot="1" x14ac:dyDescent="0.45">
      <c r="A6" s="141"/>
      <c r="B6" s="132" t="s">
        <v>31</v>
      </c>
      <c r="C6" s="132" t="s">
        <v>32</v>
      </c>
      <c r="D6" s="132" t="s">
        <v>31</v>
      </c>
    </row>
    <row r="7" spans="1:4" ht="18" x14ac:dyDescent="0.4">
      <c r="A7" s="142" t="s">
        <v>2</v>
      </c>
      <c r="B7" s="134">
        <v>2051</v>
      </c>
      <c r="C7" s="134">
        <v>22</v>
      </c>
      <c r="D7" s="134">
        <f t="shared" ref="D7:D18" si="0">B7/C7</f>
        <v>93.227272727272734</v>
      </c>
    </row>
    <row r="8" spans="1:4" ht="18" x14ac:dyDescent="0.4">
      <c r="A8" s="142" t="s">
        <v>4</v>
      </c>
      <c r="B8" s="134">
        <v>2036</v>
      </c>
      <c r="C8" s="134">
        <v>20</v>
      </c>
      <c r="D8" s="134">
        <f t="shared" si="0"/>
        <v>101.8</v>
      </c>
    </row>
    <row r="9" spans="1:4" ht="18" x14ac:dyDescent="0.4">
      <c r="A9" s="142" t="s">
        <v>5</v>
      </c>
      <c r="B9" s="134">
        <v>2085</v>
      </c>
      <c r="C9" s="134">
        <v>21</v>
      </c>
      <c r="D9" s="134">
        <f t="shared" si="0"/>
        <v>99.285714285714292</v>
      </c>
    </row>
    <row r="10" spans="1:4" ht="18" x14ac:dyDescent="0.4">
      <c r="A10" s="142" t="s">
        <v>6</v>
      </c>
      <c r="B10" s="134">
        <f>2013+65</f>
        <v>2078</v>
      </c>
      <c r="C10" s="134">
        <v>21</v>
      </c>
      <c r="D10" s="134">
        <f t="shared" si="0"/>
        <v>98.952380952380949</v>
      </c>
    </row>
    <row r="11" spans="1:4" ht="18" x14ac:dyDescent="0.4">
      <c r="A11" s="142" t="s">
        <v>7</v>
      </c>
      <c r="B11" s="137">
        <v>1513</v>
      </c>
      <c r="C11" s="134">
        <v>16</v>
      </c>
      <c r="D11" s="134">
        <f t="shared" si="0"/>
        <v>94.5625</v>
      </c>
    </row>
    <row r="12" spans="1:4" ht="18" x14ac:dyDescent="0.4">
      <c r="A12" s="142" t="s">
        <v>8</v>
      </c>
      <c r="B12" s="137">
        <v>1890</v>
      </c>
      <c r="C12" s="134">
        <v>20</v>
      </c>
      <c r="D12" s="134">
        <f t="shared" si="0"/>
        <v>94.5</v>
      </c>
    </row>
    <row r="13" spans="1:4" ht="18" x14ac:dyDescent="0.4">
      <c r="A13" s="142" t="s">
        <v>9</v>
      </c>
      <c r="B13" s="137">
        <v>1715</v>
      </c>
      <c r="C13" s="134">
        <v>22</v>
      </c>
      <c r="D13" s="134">
        <f t="shared" si="0"/>
        <v>77.954545454545453</v>
      </c>
    </row>
    <row r="14" spans="1:4" ht="18" x14ac:dyDescent="0.4">
      <c r="A14" s="142" t="s">
        <v>10</v>
      </c>
      <c r="B14" s="137">
        <v>1099</v>
      </c>
      <c r="C14" s="134">
        <v>20</v>
      </c>
      <c r="D14" s="134">
        <f t="shared" si="0"/>
        <v>54.95</v>
      </c>
    </row>
    <row r="15" spans="1:4" ht="18" x14ac:dyDescent="0.4">
      <c r="A15" s="142" t="s">
        <v>11</v>
      </c>
      <c r="B15" s="137">
        <v>1958</v>
      </c>
      <c r="C15" s="134">
        <v>22</v>
      </c>
      <c r="D15" s="134">
        <f t="shared" si="0"/>
        <v>89</v>
      </c>
    </row>
    <row r="16" spans="1:4" ht="18" x14ac:dyDescent="0.4">
      <c r="A16" s="142" t="s">
        <v>12</v>
      </c>
      <c r="B16" s="137">
        <v>1884</v>
      </c>
      <c r="C16" s="134">
        <v>23</v>
      </c>
      <c r="D16" s="134">
        <f t="shared" si="0"/>
        <v>81.913043478260875</v>
      </c>
    </row>
    <row r="17" spans="1:4" ht="18" x14ac:dyDescent="0.4">
      <c r="A17" s="142" t="s">
        <v>16</v>
      </c>
      <c r="B17" s="134"/>
      <c r="C17" s="134">
        <v>18</v>
      </c>
      <c r="D17" s="134">
        <f t="shared" si="0"/>
        <v>0</v>
      </c>
    </row>
    <row r="18" spans="1:4" ht="18.5" thickBot="1" x14ac:dyDescent="0.45">
      <c r="A18" s="143" t="s">
        <v>17</v>
      </c>
      <c r="B18" s="144"/>
      <c r="C18" s="144">
        <v>17</v>
      </c>
      <c r="D18" s="144">
        <f t="shared" si="0"/>
        <v>0</v>
      </c>
    </row>
    <row r="19" spans="1:4" x14ac:dyDescent="0.25">
      <c r="B19" s="128">
        <f>SUM(B7:B18)</f>
        <v>18309</v>
      </c>
    </row>
    <row r="21" spans="1:4" ht="18" x14ac:dyDescent="0.4">
      <c r="A21" s="126" t="s">
        <v>34</v>
      </c>
    </row>
    <row r="22" spans="1:4" ht="13" thickBot="1" x14ac:dyDescent="0.3"/>
    <row r="23" spans="1:4" ht="18" thickTop="1" x14ac:dyDescent="0.35">
      <c r="A23" s="129"/>
      <c r="B23" s="130"/>
    </row>
    <row r="24" spans="1:4" ht="18.5" thickBot="1" x14ac:dyDescent="0.45">
      <c r="A24" s="131"/>
      <c r="B24" s="132" t="s">
        <v>31</v>
      </c>
    </row>
    <row r="25" spans="1:4" ht="18" x14ac:dyDescent="0.4">
      <c r="A25" s="133" t="s">
        <v>2</v>
      </c>
      <c r="B25" s="137">
        <v>732</v>
      </c>
    </row>
    <row r="26" spans="1:4" ht="18" x14ac:dyDescent="0.4">
      <c r="A26" s="133" t="s">
        <v>4</v>
      </c>
      <c r="B26" s="137">
        <v>658</v>
      </c>
    </row>
    <row r="27" spans="1:4" ht="18" x14ac:dyDescent="0.4">
      <c r="A27" s="133" t="s">
        <v>5</v>
      </c>
      <c r="B27" s="137">
        <v>689</v>
      </c>
    </row>
    <row r="28" spans="1:4" ht="18" x14ac:dyDescent="0.4">
      <c r="A28" s="133" t="s">
        <v>6</v>
      </c>
      <c r="B28" s="134">
        <v>609</v>
      </c>
    </row>
    <row r="29" spans="1:4" ht="18" x14ac:dyDescent="0.4">
      <c r="A29" s="133" t="s">
        <v>7</v>
      </c>
      <c r="B29" s="137">
        <v>700</v>
      </c>
    </row>
    <row r="30" spans="1:4" ht="18" x14ac:dyDescent="0.4">
      <c r="A30" s="133" t="s">
        <v>8</v>
      </c>
      <c r="B30" s="137">
        <v>827</v>
      </c>
    </row>
    <row r="31" spans="1:4" ht="18" x14ac:dyDescent="0.4">
      <c r="A31" s="133" t="s">
        <v>9</v>
      </c>
      <c r="B31" s="137">
        <v>748</v>
      </c>
    </row>
    <row r="32" spans="1:4" ht="18" x14ac:dyDescent="0.4">
      <c r="A32" s="133" t="s">
        <v>10</v>
      </c>
      <c r="B32" s="137">
        <v>458</v>
      </c>
    </row>
    <row r="33" spans="1:2" ht="18" x14ac:dyDescent="0.4">
      <c r="A33" s="133" t="s">
        <v>11</v>
      </c>
      <c r="B33" s="137">
        <v>801</v>
      </c>
    </row>
    <row r="34" spans="1:2" ht="18" x14ac:dyDescent="0.4">
      <c r="A34" s="133" t="s">
        <v>12</v>
      </c>
      <c r="B34" s="137">
        <v>658</v>
      </c>
    </row>
    <row r="35" spans="1:2" ht="18" x14ac:dyDescent="0.4">
      <c r="A35" s="133" t="s">
        <v>16</v>
      </c>
      <c r="B35" s="137"/>
    </row>
    <row r="36" spans="1:2" ht="18.5" thickBot="1" x14ac:dyDescent="0.45">
      <c r="A36" s="136" t="s">
        <v>17</v>
      </c>
      <c r="B36" s="138"/>
    </row>
    <row r="37" spans="1:2" ht="13" thickTop="1" x14ac:dyDescent="0.25">
      <c r="B37" s="128">
        <f>SUM(B25:B36)</f>
        <v>6880</v>
      </c>
    </row>
  </sheetData>
  <mergeCells count="1">
    <mergeCell ref="A1:D1"/>
  </mergeCells>
  <pageMargins left="0.78740157480314965" right="0.78740157480314965" top="0.98425196850393704" bottom="0.98425196850393704" header="0.51181102362204722" footer="0.51181102362204722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1FFEA-2824-4B61-A99C-47ED725CC1AB}">
  <dimension ref="A1:D38"/>
  <sheetViews>
    <sheetView view="pageBreakPreview" topLeftCell="A13" zoomScale="60" zoomScaleNormal="100" workbookViewId="0">
      <selection activeCell="C356" sqref="C356"/>
    </sheetView>
  </sheetViews>
  <sheetFormatPr baseColWidth="10" defaultRowHeight="12.5" x14ac:dyDescent="0.25"/>
  <cols>
    <col min="1" max="1" width="18.81640625" bestFit="1" customWidth="1"/>
    <col min="3" max="4" width="15.81640625" bestFit="1" customWidth="1"/>
    <col min="249" max="249" width="18.81640625" bestFit="1" customWidth="1"/>
    <col min="254" max="257" width="15.81640625" bestFit="1" customWidth="1"/>
    <col min="258" max="258" width="10.7265625" bestFit="1" customWidth="1"/>
    <col min="505" max="505" width="18.81640625" bestFit="1" customWidth="1"/>
    <col min="510" max="513" width="15.81640625" bestFit="1" customWidth="1"/>
    <col min="514" max="514" width="10.7265625" bestFit="1" customWidth="1"/>
    <col min="761" max="761" width="18.81640625" bestFit="1" customWidth="1"/>
    <col min="766" max="769" width="15.81640625" bestFit="1" customWidth="1"/>
    <col min="770" max="770" width="10.7265625" bestFit="1" customWidth="1"/>
    <col min="1017" max="1017" width="18.81640625" bestFit="1" customWidth="1"/>
    <col min="1022" max="1025" width="15.81640625" bestFit="1" customWidth="1"/>
    <col min="1026" max="1026" width="10.7265625" bestFit="1" customWidth="1"/>
    <col min="1273" max="1273" width="18.81640625" bestFit="1" customWidth="1"/>
    <col min="1278" max="1281" width="15.81640625" bestFit="1" customWidth="1"/>
    <col min="1282" max="1282" width="10.7265625" bestFit="1" customWidth="1"/>
    <col min="1529" max="1529" width="18.81640625" bestFit="1" customWidth="1"/>
    <col min="1534" max="1537" width="15.81640625" bestFit="1" customWidth="1"/>
    <col min="1538" max="1538" width="10.7265625" bestFit="1" customWidth="1"/>
    <col min="1785" max="1785" width="18.81640625" bestFit="1" customWidth="1"/>
    <col min="1790" max="1793" width="15.81640625" bestFit="1" customWidth="1"/>
    <col min="1794" max="1794" width="10.7265625" bestFit="1" customWidth="1"/>
    <col min="2041" max="2041" width="18.81640625" bestFit="1" customWidth="1"/>
    <col min="2046" max="2049" width="15.81640625" bestFit="1" customWidth="1"/>
    <col min="2050" max="2050" width="10.7265625" bestFit="1" customWidth="1"/>
    <col min="2297" max="2297" width="18.81640625" bestFit="1" customWidth="1"/>
    <col min="2302" max="2305" width="15.81640625" bestFit="1" customWidth="1"/>
    <col min="2306" max="2306" width="10.7265625" bestFit="1" customWidth="1"/>
    <col min="2553" max="2553" width="18.81640625" bestFit="1" customWidth="1"/>
    <col min="2558" max="2561" width="15.81640625" bestFit="1" customWidth="1"/>
    <col min="2562" max="2562" width="10.7265625" bestFit="1" customWidth="1"/>
    <col min="2809" max="2809" width="18.81640625" bestFit="1" customWidth="1"/>
    <col min="2814" max="2817" width="15.81640625" bestFit="1" customWidth="1"/>
    <col min="2818" max="2818" width="10.7265625" bestFit="1" customWidth="1"/>
    <col min="3065" max="3065" width="18.81640625" bestFit="1" customWidth="1"/>
    <col min="3070" max="3073" width="15.81640625" bestFit="1" customWidth="1"/>
    <col min="3074" max="3074" width="10.7265625" bestFit="1" customWidth="1"/>
    <col min="3321" max="3321" width="18.81640625" bestFit="1" customWidth="1"/>
    <col min="3326" max="3329" width="15.81640625" bestFit="1" customWidth="1"/>
    <col min="3330" max="3330" width="10.7265625" bestFit="1" customWidth="1"/>
    <col min="3577" max="3577" width="18.81640625" bestFit="1" customWidth="1"/>
    <col min="3582" max="3585" width="15.81640625" bestFit="1" customWidth="1"/>
    <col min="3586" max="3586" width="10.7265625" bestFit="1" customWidth="1"/>
    <col min="3833" max="3833" width="18.81640625" bestFit="1" customWidth="1"/>
    <col min="3838" max="3841" width="15.81640625" bestFit="1" customWidth="1"/>
    <col min="3842" max="3842" width="10.7265625" bestFit="1" customWidth="1"/>
    <col min="4089" max="4089" width="18.81640625" bestFit="1" customWidth="1"/>
    <col min="4094" max="4097" width="15.81640625" bestFit="1" customWidth="1"/>
    <col min="4098" max="4098" width="10.7265625" bestFit="1" customWidth="1"/>
    <col min="4345" max="4345" width="18.81640625" bestFit="1" customWidth="1"/>
    <col min="4350" max="4353" width="15.81640625" bestFit="1" customWidth="1"/>
    <col min="4354" max="4354" width="10.7265625" bestFit="1" customWidth="1"/>
    <col min="4601" max="4601" width="18.81640625" bestFit="1" customWidth="1"/>
    <col min="4606" max="4609" width="15.81640625" bestFit="1" customWidth="1"/>
    <col min="4610" max="4610" width="10.7265625" bestFit="1" customWidth="1"/>
    <col min="4857" max="4857" width="18.81640625" bestFit="1" customWidth="1"/>
    <col min="4862" max="4865" width="15.81640625" bestFit="1" customWidth="1"/>
    <col min="4866" max="4866" width="10.7265625" bestFit="1" customWidth="1"/>
    <col min="5113" max="5113" width="18.81640625" bestFit="1" customWidth="1"/>
    <col min="5118" max="5121" width="15.81640625" bestFit="1" customWidth="1"/>
    <col min="5122" max="5122" width="10.7265625" bestFit="1" customWidth="1"/>
    <col min="5369" max="5369" width="18.81640625" bestFit="1" customWidth="1"/>
    <col min="5374" max="5377" width="15.81640625" bestFit="1" customWidth="1"/>
    <col min="5378" max="5378" width="10.7265625" bestFit="1" customWidth="1"/>
    <col min="5625" max="5625" width="18.81640625" bestFit="1" customWidth="1"/>
    <col min="5630" max="5633" width="15.81640625" bestFit="1" customWidth="1"/>
    <col min="5634" max="5634" width="10.7265625" bestFit="1" customWidth="1"/>
    <col min="5881" max="5881" width="18.81640625" bestFit="1" customWidth="1"/>
    <col min="5886" max="5889" width="15.81640625" bestFit="1" customWidth="1"/>
    <col min="5890" max="5890" width="10.7265625" bestFit="1" customWidth="1"/>
    <col min="6137" max="6137" width="18.81640625" bestFit="1" customWidth="1"/>
    <col min="6142" max="6145" width="15.81640625" bestFit="1" customWidth="1"/>
    <col min="6146" max="6146" width="10.7265625" bestFit="1" customWidth="1"/>
    <col min="6393" max="6393" width="18.81640625" bestFit="1" customWidth="1"/>
    <col min="6398" max="6401" width="15.81640625" bestFit="1" customWidth="1"/>
    <col min="6402" max="6402" width="10.7265625" bestFit="1" customWidth="1"/>
    <col min="6649" max="6649" width="18.81640625" bestFit="1" customWidth="1"/>
    <col min="6654" max="6657" width="15.81640625" bestFit="1" customWidth="1"/>
    <col min="6658" max="6658" width="10.7265625" bestFit="1" customWidth="1"/>
    <col min="6905" max="6905" width="18.81640625" bestFit="1" customWidth="1"/>
    <col min="6910" max="6913" width="15.81640625" bestFit="1" customWidth="1"/>
    <col min="6914" max="6914" width="10.7265625" bestFit="1" customWidth="1"/>
    <col min="7161" max="7161" width="18.81640625" bestFit="1" customWidth="1"/>
    <col min="7166" max="7169" width="15.81640625" bestFit="1" customWidth="1"/>
    <col min="7170" max="7170" width="10.7265625" bestFit="1" customWidth="1"/>
    <col min="7417" max="7417" width="18.81640625" bestFit="1" customWidth="1"/>
    <col min="7422" max="7425" width="15.81640625" bestFit="1" customWidth="1"/>
    <col min="7426" max="7426" width="10.7265625" bestFit="1" customWidth="1"/>
    <col min="7673" max="7673" width="18.81640625" bestFit="1" customWidth="1"/>
    <col min="7678" max="7681" width="15.81640625" bestFit="1" customWidth="1"/>
    <col min="7682" max="7682" width="10.7265625" bestFit="1" customWidth="1"/>
    <col min="7929" max="7929" width="18.81640625" bestFit="1" customWidth="1"/>
    <col min="7934" max="7937" width="15.81640625" bestFit="1" customWidth="1"/>
    <col min="7938" max="7938" width="10.7265625" bestFit="1" customWidth="1"/>
    <col min="8185" max="8185" width="18.81640625" bestFit="1" customWidth="1"/>
    <col min="8190" max="8193" width="15.81640625" bestFit="1" customWidth="1"/>
    <col min="8194" max="8194" width="10.7265625" bestFit="1" customWidth="1"/>
    <col min="8441" max="8441" width="18.81640625" bestFit="1" customWidth="1"/>
    <col min="8446" max="8449" width="15.81640625" bestFit="1" customWidth="1"/>
    <col min="8450" max="8450" width="10.7265625" bestFit="1" customWidth="1"/>
    <col min="8697" max="8697" width="18.81640625" bestFit="1" customWidth="1"/>
    <col min="8702" max="8705" width="15.81640625" bestFit="1" customWidth="1"/>
    <col min="8706" max="8706" width="10.7265625" bestFit="1" customWidth="1"/>
    <col min="8953" max="8953" width="18.81640625" bestFit="1" customWidth="1"/>
    <col min="8958" max="8961" width="15.81640625" bestFit="1" customWidth="1"/>
    <col min="8962" max="8962" width="10.7265625" bestFit="1" customWidth="1"/>
    <col min="9209" max="9209" width="18.81640625" bestFit="1" customWidth="1"/>
    <col min="9214" max="9217" width="15.81640625" bestFit="1" customWidth="1"/>
    <col min="9218" max="9218" width="10.7265625" bestFit="1" customWidth="1"/>
    <col min="9465" max="9465" width="18.81640625" bestFit="1" customWidth="1"/>
    <col min="9470" max="9473" width="15.81640625" bestFit="1" customWidth="1"/>
    <col min="9474" max="9474" width="10.7265625" bestFit="1" customWidth="1"/>
    <col min="9721" max="9721" width="18.81640625" bestFit="1" customWidth="1"/>
    <col min="9726" max="9729" width="15.81640625" bestFit="1" customWidth="1"/>
    <col min="9730" max="9730" width="10.7265625" bestFit="1" customWidth="1"/>
    <col min="9977" max="9977" width="18.81640625" bestFit="1" customWidth="1"/>
    <col min="9982" max="9985" width="15.81640625" bestFit="1" customWidth="1"/>
    <col min="9986" max="9986" width="10.7265625" bestFit="1" customWidth="1"/>
    <col min="10233" max="10233" width="18.81640625" bestFit="1" customWidth="1"/>
    <col min="10238" max="10241" width="15.81640625" bestFit="1" customWidth="1"/>
    <col min="10242" max="10242" width="10.7265625" bestFit="1" customWidth="1"/>
    <col min="10489" max="10489" width="18.81640625" bestFit="1" customWidth="1"/>
    <col min="10494" max="10497" width="15.81640625" bestFit="1" customWidth="1"/>
    <col min="10498" max="10498" width="10.7265625" bestFit="1" customWidth="1"/>
    <col min="10745" max="10745" width="18.81640625" bestFit="1" customWidth="1"/>
    <col min="10750" max="10753" width="15.81640625" bestFit="1" customWidth="1"/>
    <col min="10754" max="10754" width="10.7265625" bestFit="1" customWidth="1"/>
    <col min="11001" max="11001" width="18.81640625" bestFit="1" customWidth="1"/>
    <col min="11006" max="11009" width="15.81640625" bestFit="1" customWidth="1"/>
    <col min="11010" max="11010" width="10.7265625" bestFit="1" customWidth="1"/>
    <col min="11257" max="11257" width="18.81640625" bestFit="1" customWidth="1"/>
    <col min="11262" max="11265" width="15.81640625" bestFit="1" customWidth="1"/>
    <col min="11266" max="11266" width="10.7265625" bestFit="1" customWidth="1"/>
    <col min="11513" max="11513" width="18.81640625" bestFit="1" customWidth="1"/>
    <col min="11518" max="11521" width="15.81640625" bestFit="1" customWidth="1"/>
    <col min="11522" max="11522" width="10.7265625" bestFit="1" customWidth="1"/>
    <col min="11769" max="11769" width="18.81640625" bestFit="1" customWidth="1"/>
    <col min="11774" max="11777" width="15.81640625" bestFit="1" customWidth="1"/>
    <col min="11778" max="11778" width="10.7265625" bestFit="1" customWidth="1"/>
    <col min="12025" max="12025" width="18.81640625" bestFit="1" customWidth="1"/>
    <col min="12030" max="12033" width="15.81640625" bestFit="1" customWidth="1"/>
    <col min="12034" max="12034" width="10.7265625" bestFit="1" customWidth="1"/>
    <col min="12281" max="12281" width="18.81640625" bestFit="1" customWidth="1"/>
    <col min="12286" max="12289" width="15.81640625" bestFit="1" customWidth="1"/>
    <col min="12290" max="12290" width="10.7265625" bestFit="1" customWidth="1"/>
    <col min="12537" max="12537" width="18.81640625" bestFit="1" customWidth="1"/>
    <col min="12542" max="12545" width="15.81640625" bestFit="1" customWidth="1"/>
    <col min="12546" max="12546" width="10.7265625" bestFit="1" customWidth="1"/>
    <col min="12793" max="12793" width="18.81640625" bestFit="1" customWidth="1"/>
    <col min="12798" max="12801" width="15.81640625" bestFit="1" customWidth="1"/>
    <col min="12802" max="12802" width="10.7265625" bestFit="1" customWidth="1"/>
    <col min="13049" max="13049" width="18.81640625" bestFit="1" customWidth="1"/>
    <col min="13054" max="13057" width="15.81640625" bestFit="1" customWidth="1"/>
    <col min="13058" max="13058" width="10.7265625" bestFit="1" customWidth="1"/>
    <col min="13305" max="13305" width="18.81640625" bestFit="1" customWidth="1"/>
    <col min="13310" max="13313" width="15.81640625" bestFit="1" customWidth="1"/>
    <col min="13314" max="13314" width="10.7265625" bestFit="1" customWidth="1"/>
    <col min="13561" max="13561" width="18.81640625" bestFit="1" customWidth="1"/>
    <col min="13566" max="13569" width="15.81640625" bestFit="1" customWidth="1"/>
    <col min="13570" max="13570" width="10.7265625" bestFit="1" customWidth="1"/>
    <col min="13817" max="13817" width="18.81640625" bestFit="1" customWidth="1"/>
    <col min="13822" max="13825" width="15.81640625" bestFit="1" customWidth="1"/>
    <col min="13826" max="13826" width="10.7265625" bestFit="1" customWidth="1"/>
    <col min="14073" max="14073" width="18.81640625" bestFit="1" customWidth="1"/>
    <col min="14078" max="14081" width="15.81640625" bestFit="1" customWidth="1"/>
    <col min="14082" max="14082" width="10.7265625" bestFit="1" customWidth="1"/>
    <col min="14329" max="14329" width="18.81640625" bestFit="1" customWidth="1"/>
    <col min="14334" max="14337" width="15.81640625" bestFit="1" customWidth="1"/>
    <col min="14338" max="14338" width="10.7265625" bestFit="1" customWidth="1"/>
    <col min="14585" max="14585" width="18.81640625" bestFit="1" customWidth="1"/>
    <col min="14590" max="14593" width="15.81640625" bestFit="1" customWidth="1"/>
    <col min="14594" max="14594" width="10.7265625" bestFit="1" customWidth="1"/>
    <col min="14841" max="14841" width="18.81640625" bestFit="1" customWidth="1"/>
    <col min="14846" max="14849" width="15.81640625" bestFit="1" customWidth="1"/>
    <col min="14850" max="14850" width="10.7265625" bestFit="1" customWidth="1"/>
    <col min="15097" max="15097" width="18.81640625" bestFit="1" customWidth="1"/>
    <col min="15102" max="15105" width="15.81640625" bestFit="1" customWidth="1"/>
    <col min="15106" max="15106" width="10.7265625" bestFit="1" customWidth="1"/>
    <col min="15353" max="15353" width="18.81640625" bestFit="1" customWidth="1"/>
    <col min="15358" max="15361" width="15.81640625" bestFit="1" customWidth="1"/>
    <col min="15362" max="15362" width="10.7265625" bestFit="1" customWidth="1"/>
    <col min="15609" max="15609" width="18.81640625" bestFit="1" customWidth="1"/>
    <col min="15614" max="15617" width="15.81640625" bestFit="1" customWidth="1"/>
    <col min="15618" max="15618" width="10.7265625" bestFit="1" customWidth="1"/>
    <col min="15865" max="15865" width="18.81640625" bestFit="1" customWidth="1"/>
    <col min="15870" max="15873" width="15.81640625" bestFit="1" customWidth="1"/>
    <col min="15874" max="15874" width="10.7265625" bestFit="1" customWidth="1"/>
    <col min="16121" max="16121" width="18.81640625" bestFit="1" customWidth="1"/>
    <col min="16126" max="16129" width="15.81640625" bestFit="1" customWidth="1"/>
    <col min="16130" max="16130" width="10.7265625" bestFit="1" customWidth="1"/>
  </cols>
  <sheetData>
    <row r="1" spans="1:4" ht="18" x14ac:dyDescent="0.4">
      <c r="A1" s="281" t="s">
        <v>36</v>
      </c>
      <c r="B1" s="281"/>
      <c r="C1" s="281"/>
      <c r="D1" s="281"/>
    </row>
    <row r="3" spans="1:4" ht="18" x14ac:dyDescent="0.4">
      <c r="A3" s="145" t="s">
        <v>28</v>
      </c>
    </row>
    <row r="4" spans="1:4" ht="13" thickBot="1" x14ac:dyDescent="0.3"/>
    <row r="5" spans="1:4" ht="18" x14ac:dyDescent="0.4">
      <c r="A5" s="156"/>
      <c r="B5" s="156"/>
      <c r="C5" s="157" t="s">
        <v>29</v>
      </c>
      <c r="D5" s="157" t="s">
        <v>30</v>
      </c>
    </row>
    <row r="6" spans="1:4" ht="18.5" thickBot="1" x14ac:dyDescent="0.45">
      <c r="A6" s="158"/>
      <c r="B6" s="150" t="s">
        <v>31</v>
      </c>
      <c r="C6" s="150" t="s">
        <v>32</v>
      </c>
      <c r="D6" s="150" t="s">
        <v>31</v>
      </c>
    </row>
    <row r="7" spans="1:4" ht="18" x14ac:dyDescent="0.4">
      <c r="A7" s="159" t="s">
        <v>2</v>
      </c>
      <c r="B7" s="152">
        <f>1430+70+2+18</f>
        <v>1520</v>
      </c>
      <c r="C7" s="152">
        <v>21</v>
      </c>
      <c r="D7" s="152">
        <f t="shared" ref="D7:D18" si="0">B7/C7</f>
        <v>72.38095238095238</v>
      </c>
    </row>
    <row r="8" spans="1:4" ht="18" x14ac:dyDescent="0.4">
      <c r="A8" s="159" t="s">
        <v>4</v>
      </c>
      <c r="B8" s="152">
        <f>1771+60+6+20</f>
        <v>1857</v>
      </c>
      <c r="C8" s="152">
        <v>21</v>
      </c>
      <c r="D8" s="152">
        <f t="shared" si="0"/>
        <v>88.428571428571431</v>
      </c>
    </row>
    <row r="9" spans="1:4" ht="18" x14ac:dyDescent="0.4">
      <c r="A9" s="159" t="s">
        <v>5</v>
      </c>
      <c r="B9" s="152">
        <f>1774+56+2+9</f>
        <v>1841</v>
      </c>
      <c r="C9" s="152">
        <v>21</v>
      </c>
      <c r="D9" s="152">
        <f t="shared" si="0"/>
        <v>87.666666666666671</v>
      </c>
    </row>
    <row r="10" spans="1:4" ht="18" x14ac:dyDescent="0.4">
      <c r="A10" s="159" t="s">
        <v>6</v>
      </c>
      <c r="B10" s="152">
        <f>1765+45+5</f>
        <v>1815</v>
      </c>
      <c r="C10" s="152">
        <v>21</v>
      </c>
      <c r="D10" s="152">
        <f t="shared" si="0"/>
        <v>86.428571428571431</v>
      </c>
    </row>
    <row r="11" spans="1:4" ht="18" x14ac:dyDescent="0.4">
      <c r="A11" s="159" t="s">
        <v>7</v>
      </c>
      <c r="B11" s="152">
        <v>1621</v>
      </c>
      <c r="C11" s="152">
        <v>18</v>
      </c>
      <c r="D11" s="152">
        <f t="shared" si="0"/>
        <v>90.055555555555557</v>
      </c>
    </row>
    <row r="12" spans="1:4" ht="18" x14ac:dyDescent="0.4">
      <c r="A12" s="159" t="s">
        <v>8</v>
      </c>
      <c r="B12" s="152">
        <v>1787</v>
      </c>
      <c r="C12" s="152">
        <v>20</v>
      </c>
      <c r="D12" s="152">
        <f t="shared" si="0"/>
        <v>89.35</v>
      </c>
    </row>
    <row r="13" spans="1:4" ht="18" x14ac:dyDescent="0.4">
      <c r="A13" s="159" t="s">
        <v>9</v>
      </c>
      <c r="B13" s="152">
        <v>1896</v>
      </c>
      <c r="C13" s="152">
        <v>23</v>
      </c>
      <c r="D13" s="152">
        <f t="shared" si="0"/>
        <v>82.434782608695656</v>
      </c>
    </row>
    <row r="14" spans="1:4" ht="18" x14ac:dyDescent="0.4">
      <c r="A14" s="159" t="s">
        <v>10</v>
      </c>
      <c r="B14" s="152">
        <v>903</v>
      </c>
      <c r="C14" s="152">
        <v>20</v>
      </c>
      <c r="D14" s="152">
        <f t="shared" si="0"/>
        <v>45.15</v>
      </c>
    </row>
    <row r="15" spans="1:4" ht="18" x14ac:dyDescent="0.4">
      <c r="A15" s="159" t="s">
        <v>11</v>
      </c>
      <c r="B15" s="152">
        <v>1832</v>
      </c>
      <c r="C15" s="152">
        <v>21</v>
      </c>
      <c r="D15" s="152">
        <f t="shared" si="0"/>
        <v>87.238095238095241</v>
      </c>
    </row>
    <row r="16" spans="1:4" ht="18" x14ac:dyDescent="0.4">
      <c r="A16" s="159" t="s">
        <v>12</v>
      </c>
      <c r="B16" s="152">
        <v>1973</v>
      </c>
      <c r="C16" s="152">
        <v>22</v>
      </c>
      <c r="D16" s="152">
        <f t="shared" si="0"/>
        <v>89.681818181818187</v>
      </c>
    </row>
    <row r="17" spans="1:4" ht="18" x14ac:dyDescent="0.4">
      <c r="A17" s="159" t="s">
        <v>16</v>
      </c>
      <c r="B17" s="152">
        <v>4942</v>
      </c>
      <c r="C17" s="152">
        <v>19</v>
      </c>
      <c r="D17" s="152">
        <f t="shared" si="0"/>
        <v>260.10526315789474</v>
      </c>
    </row>
    <row r="18" spans="1:4" ht="18.5" thickBot="1" x14ac:dyDescent="0.45">
      <c r="A18" s="160" t="s">
        <v>17</v>
      </c>
      <c r="B18" s="161">
        <v>1149</v>
      </c>
      <c r="C18" s="161">
        <v>15</v>
      </c>
      <c r="D18" s="161">
        <f t="shared" si="0"/>
        <v>76.599999999999994</v>
      </c>
    </row>
    <row r="19" spans="1:4" x14ac:dyDescent="0.25">
      <c r="B19" s="146">
        <f>SUM(B7:B18)</f>
        <v>23136</v>
      </c>
    </row>
    <row r="22" spans="1:4" ht="18" x14ac:dyDescent="0.4">
      <c r="A22" s="145" t="s">
        <v>34</v>
      </c>
    </row>
    <row r="23" spans="1:4" ht="13" thickBot="1" x14ac:dyDescent="0.3"/>
    <row r="24" spans="1:4" ht="18" thickTop="1" x14ac:dyDescent="0.35">
      <c r="A24" s="147"/>
      <c r="B24" s="148"/>
    </row>
    <row r="25" spans="1:4" ht="18.5" thickBot="1" x14ac:dyDescent="0.45">
      <c r="A25" s="149"/>
      <c r="B25" s="150" t="s">
        <v>31</v>
      </c>
    </row>
    <row r="26" spans="1:4" ht="18" x14ac:dyDescent="0.4">
      <c r="A26" s="151" t="s">
        <v>2</v>
      </c>
      <c r="B26" s="154">
        <v>587</v>
      </c>
    </row>
    <row r="27" spans="1:4" ht="18" x14ac:dyDescent="0.4">
      <c r="A27" s="151" t="s">
        <v>4</v>
      </c>
      <c r="B27" s="154">
        <v>622</v>
      </c>
    </row>
    <row r="28" spans="1:4" ht="18" x14ac:dyDescent="0.4">
      <c r="A28" s="151" t="s">
        <v>5</v>
      </c>
      <c r="B28" s="154">
        <f>668+69</f>
        <v>737</v>
      </c>
    </row>
    <row r="29" spans="1:4" ht="18" x14ac:dyDescent="0.4">
      <c r="A29" s="151" t="s">
        <v>6</v>
      </c>
      <c r="B29" s="154">
        <v>588</v>
      </c>
    </row>
    <row r="30" spans="1:4" ht="18" x14ac:dyDescent="0.4">
      <c r="A30" s="151" t="s">
        <v>7</v>
      </c>
      <c r="B30" s="154">
        <v>715</v>
      </c>
    </row>
    <row r="31" spans="1:4" ht="18" x14ac:dyDescent="0.4">
      <c r="A31" s="151" t="s">
        <v>8</v>
      </c>
      <c r="B31" s="154">
        <v>690</v>
      </c>
    </row>
    <row r="32" spans="1:4" ht="18" x14ac:dyDescent="0.4">
      <c r="A32" s="151" t="s">
        <v>9</v>
      </c>
      <c r="B32" s="154">
        <v>727</v>
      </c>
    </row>
    <row r="33" spans="1:2" ht="18" x14ac:dyDescent="0.4">
      <c r="A33" s="151" t="s">
        <v>10</v>
      </c>
      <c r="B33" s="154">
        <v>286</v>
      </c>
    </row>
    <row r="34" spans="1:2" ht="18" x14ac:dyDescent="0.4">
      <c r="A34" s="151" t="s">
        <v>11</v>
      </c>
      <c r="B34" s="154">
        <v>689</v>
      </c>
    </row>
    <row r="35" spans="1:2" ht="18" x14ac:dyDescent="0.4">
      <c r="A35" s="151" t="s">
        <v>12</v>
      </c>
      <c r="B35" s="154">
        <v>777</v>
      </c>
    </row>
    <row r="36" spans="1:2" ht="18" x14ac:dyDescent="0.4">
      <c r="A36" s="151" t="s">
        <v>16</v>
      </c>
      <c r="B36" s="154">
        <v>556</v>
      </c>
    </row>
    <row r="37" spans="1:2" ht="18.5" thickBot="1" x14ac:dyDescent="0.45">
      <c r="A37" s="153" t="s">
        <v>17</v>
      </c>
      <c r="B37" s="155">
        <v>393</v>
      </c>
    </row>
    <row r="38" spans="1:2" ht="13" thickTop="1" x14ac:dyDescent="0.25">
      <c r="B38" s="146">
        <f>SUM(B26:B37)</f>
        <v>7367</v>
      </c>
    </row>
  </sheetData>
  <mergeCells count="1">
    <mergeCell ref="A1:D1"/>
  </mergeCells>
  <pageMargins left="0.78740157480314965" right="0.78740157480314965" top="0.98425196850393704" bottom="0.98425196850393704" header="0.51181102362204722" footer="0.51181102362204722"/>
  <pageSetup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F1A38-30B4-4F24-B168-89EE34D345E9}">
  <dimension ref="A1:E39"/>
  <sheetViews>
    <sheetView view="pageBreakPreview" zoomScale="60" zoomScaleNormal="100" workbookViewId="0">
      <selection activeCell="C356" sqref="C356"/>
    </sheetView>
  </sheetViews>
  <sheetFormatPr baseColWidth="10" defaultRowHeight="12.5" x14ac:dyDescent="0.25"/>
  <cols>
    <col min="1" max="1" width="18.81640625" style="127" bestFit="1" customWidth="1"/>
    <col min="2" max="2" width="11.453125" style="127"/>
    <col min="3" max="3" width="17.1796875" style="127" bestFit="1" customWidth="1"/>
    <col min="4" max="4" width="15.81640625" style="127" bestFit="1" customWidth="1"/>
    <col min="5" max="250" width="11.453125" style="127"/>
    <col min="251" max="251" width="18.81640625" style="127" bestFit="1" customWidth="1"/>
    <col min="252" max="255" width="11.453125" style="127"/>
    <col min="256" max="259" width="15.81640625" style="127" bestFit="1" customWidth="1"/>
    <col min="260" max="260" width="10.7265625" style="127" bestFit="1" customWidth="1"/>
    <col min="261" max="506" width="11.453125" style="127"/>
    <col min="507" max="507" width="18.81640625" style="127" bestFit="1" customWidth="1"/>
    <col min="508" max="511" width="11.453125" style="127"/>
    <col min="512" max="515" width="15.81640625" style="127" bestFit="1" customWidth="1"/>
    <col min="516" max="516" width="10.7265625" style="127" bestFit="1" customWidth="1"/>
    <col min="517" max="762" width="11.453125" style="127"/>
    <col min="763" max="763" width="18.81640625" style="127" bestFit="1" customWidth="1"/>
    <col min="764" max="767" width="11.453125" style="127"/>
    <col min="768" max="771" width="15.81640625" style="127" bestFit="1" customWidth="1"/>
    <col min="772" max="772" width="10.7265625" style="127" bestFit="1" customWidth="1"/>
    <col min="773" max="1018" width="11.453125" style="127"/>
    <col min="1019" max="1019" width="18.81640625" style="127" bestFit="1" customWidth="1"/>
    <col min="1020" max="1023" width="11.453125" style="127"/>
    <col min="1024" max="1027" width="15.81640625" style="127" bestFit="1" customWidth="1"/>
    <col min="1028" max="1028" width="10.7265625" style="127" bestFit="1" customWidth="1"/>
    <col min="1029" max="1274" width="11.453125" style="127"/>
    <col min="1275" max="1275" width="18.81640625" style="127" bestFit="1" customWidth="1"/>
    <col min="1276" max="1279" width="11.453125" style="127"/>
    <col min="1280" max="1283" width="15.81640625" style="127" bestFit="1" customWidth="1"/>
    <col min="1284" max="1284" width="10.7265625" style="127" bestFit="1" customWidth="1"/>
    <col min="1285" max="1530" width="11.453125" style="127"/>
    <col min="1531" max="1531" width="18.81640625" style="127" bestFit="1" customWidth="1"/>
    <col min="1532" max="1535" width="11.453125" style="127"/>
    <col min="1536" max="1539" width="15.81640625" style="127" bestFit="1" customWidth="1"/>
    <col min="1540" max="1540" width="10.7265625" style="127" bestFit="1" customWidth="1"/>
    <col min="1541" max="1786" width="11.453125" style="127"/>
    <col min="1787" max="1787" width="18.81640625" style="127" bestFit="1" customWidth="1"/>
    <col min="1788" max="1791" width="11.453125" style="127"/>
    <col min="1792" max="1795" width="15.81640625" style="127" bestFit="1" customWidth="1"/>
    <col min="1796" max="1796" width="10.7265625" style="127" bestFit="1" customWidth="1"/>
    <col min="1797" max="2042" width="11.453125" style="127"/>
    <col min="2043" max="2043" width="18.81640625" style="127" bestFit="1" customWidth="1"/>
    <col min="2044" max="2047" width="11.453125" style="127"/>
    <col min="2048" max="2051" width="15.81640625" style="127" bestFit="1" customWidth="1"/>
    <col min="2052" max="2052" width="10.7265625" style="127" bestFit="1" customWidth="1"/>
    <col min="2053" max="2298" width="11.453125" style="127"/>
    <col min="2299" max="2299" width="18.81640625" style="127" bestFit="1" customWidth="1"/>
    <col min="2300" max="2303" width="11.453125" style="127"/>
    <col min="2304" max="2307" width="15.81640625" style="127" bestFit="1" customWidth="1"/>
    <col min="2308" max="2308" width="10.7265625" style="127" bestFit="1" customWidth="1"/>
    <col min="2309" max="2554" width="11.453125" style="127"/>
    <col min="2555" max="2555" width="18.81640625" style="127" bestFit="1" customWidth="1"/>
    <col min="2556" max="2559" width="11.453125" style="127"/>
    <col min="2560" max="2563" width="15.81640625" style="127" bestFit="1" customWidth="1"/>
    <col min="2564" max="2564" width="10.7265625" style="127" bestFit="1" customWidth="1"/>
    <col min="2565" max="2810" width="11.453125" style="127"/>
    <col min="2811" max="2811" width="18.81640625" style="127" bestFit="1" customWidth="1"/>
    <col min="2812" max="2815" width="11.453125" style="127"/>
    <col min="2816" max="2819" width="15.81640625" style="127" bestFit="1" customWidth="1"/>
    <col min="2820" max="2820" width="10.7265625" style="127" bestFit="1" customWidth="1"/>
    <col min="2821" max="3066" width="11.453125" style="127"/>
    <col min="3067" max="3067" width="18.81640625" style="127" bestFit="1" customWidth="1"/>
    <col min="3068" max="3071" width="11.453125" style="127"/>
    <col min="3072" max="3075" width="15.81640625" style="127" bestFit="1" customWidth="1"/>
    <col min="3076" max="3076" width="10.7265625" style="127" bestFit="1" customWidth="1"/>
    <col min="3077" max="3322" width="11.453125" style="127"/>
    <col min="3323" max="3323" width="18.81640625" style="127" bestFit="1" customWidth="1"/>
    <col min="3324" max="3327" width="11.453125" style="127"/>
    <col min="3328" max="3331" width="15.81640625" style="127" bestFit="1" customWidth="1"/>
    <col min="3332" max="3332" width="10.7265625" style="127" bestFit="1" customWidth="1"/>
    <col min="3333" max="3578" width="11.453125" style="127"/>
    <col min="3579" max="3579" width="18.81640625" style="127" bestFit="1" customWidth="1"/>
    <col min="3580" max="3583" width="11.453125" style="127"/>
    <col min="3584" max="3587" width="15.81640625" style="127" bestFit="1" customWidth="1"/>
    <col min="3588" max="3588" width="10.7265625" style="127" bestFit="1" customWidth="1"/>
    <col min="3589" max="3834" width="11.453125" style="127"/>
    <col min="3835" max="3835" width="18.81640625" style="127" bestFit="1" customWidth="1"/>
    <col min="3836" max="3839" width="11.453125" style="127"/>
    <col min="3840" max="3843" width="15.81640625" style="127" bestFit="1" customWidth="1"/>
    <col min="3844" max="3844" width="10.7265625" style="127" bestFit="1" customWidth="1"/>
    <col min="3845" max="4090" width="11.453125" style="127"/>
    <col min="4091" max="4091" width="18.81640625" style="127" bestFit="1" customWidth="1"/>
    <col min="4092" max="4095" width="11.453125" style="127"/>
    <col min="4096" max="4099" width="15.81640625" style="127" bestFit="1" customWidth="1"/>
    <col min="4100" max="4100" width="10.7265625" style="127" bestFit="1" customWidth="1"/>
    <col min="4101" max="4346" width="11.453125" style="127"/>
    <col min="4347" max="4347" width="18.81640625" style="127" bestFit="1" customWidth="1"/>
    <col min="4348" max="4351" width="11.453125" style="127"/>
    <col min="4352" max="4355" width="15.81640625" style="127" bestFit="1" customWidth="1"/>
    <col min="4356" max="4356" width="10.7265625" style="127" bestFit="1" customWidth="1"/>
    <col min="4357" max="4602" width="11.453125" style="127"/>
    <col min="4603" max="4603" width="18.81640625" style="127" bestFit="1" customWidth="1"/>
    <col min="4604" max="4607" width="11.453125" style="127"/>
    <col min="4608" max="4611" width="15.81640625" style="127" bestFit="1" customWidth="1"/>
    <col min="4612" max="4612" width="10.7265625" style="127" bestFit="1" customWidth="1"/>
    <col min="4613" max="4858" width="11.453125" style="127"/>
    <col min="4859" max="4859" width="18.81640625" style="127" bestFit="1" customWidth="1"/>
    <col min="4860" max="4863" width="11.453125" style="127"/>
    <col min="4864" max="4867" width="15.81640625" style="127" bestFit="1" customWidth="1"/>
    <col min="4868" max="4868" width="10.7265625" style="127" bestFit="1" customWidth="1"/>
    <col min="4869" max="5114" width="11.453125" style="127"/>
    <col min="5115" max="5115" width="18.81640625" style="127" bestFit="1" customWidth="1"/>
    <col min="5116" max="5119" width="11.453125" style="127"/>
    <col min="5120" max="5123" width="15.81640625" style="127" bestFit="1" customWidth="1"/>
    <col min="5124" max="5124" width="10.7265625" style="127" bestFit="1" customWidth="1"/>
    <col min="5125" max="5370" width="11.453125" style="127"/>
    <col min="5371" max="5371" width="18.81640625" style="127" bestFit="1" customWidth="1"/>
    <col min="5372" max="5375" width="11.453125" style="127"/>
    <col min="5376" max="5379" width="15.81640625" style="127" bestFit="1" customWidth="1"/>
    <col min="5380" max="5380" width="10.7265625" style="127" bestFit="1" customWidth="1"/>
    <col min="5381" max="5626" width="11.453125" style="127"/>
    <col min="5627" max="5627" width="18.81640625" style="127" bestFit="1" customWidth="1"/>
    <col min="5628" max="5631" width="11.453125" style="127"/>
    <col min="5632" max="5635" width="15.81640625" style="127" bestFit="1" customWidth="1"/>
    <col min="5636" max="5636" width="10.7265625" style="127" bestFit="1" customWidth="1"/>
    <col min="5637" max="5882" width="11.453125" style="127"/>
    <col min="5883" max="5883" width="18.81640625" style="127" bestFit="1" customWidth="1"/>
    <col min="5884" max="5887" width="11.453125" style="127"/>
    <col min="5888" max="5891" width="15.81640625" style="127" bestFit="1" customWidth="1"/>
    <col min="5892" max="5892" width="10.7265625" style="127" bestFit="1" customWidth="1"/>
    <col min="5893" max="6138" width="11.453125" style="127"/>
    <col min="6139" max="6139" width="18.81640625" style="127" bestFit="1" customWidth="1"/>
    <col min="6140" max="6143" width="11.453125" style="127"/>
    <col min="6144" max="6147" width="15.81640625" style="127" bestFit="1" customWidth="1"/>
    <col min="6148" max="6148" width="10.7265625" style="127" bestFit="1" customWidth="1"/>
    <col min="6149" max="6394" width="11.453125" style="127"/>
    <col min="6395" max="6395" width="18.81640625" style="127" bestFit="1" customWidth="1"/>
    <col min="6396" max="6399" width="11.453125" style="127"/>
    <col min="6400" max="6403" width="15.81640625" style="127" bestFit="1" customWidth="1"/>
    <col min="6404" max="6404" width="10.7265625" style="127" bestFit="1" customWidth="1"/>
    <col min="6405" max="6650" width="11.453125" style="127"/>
    <col min="6651" max="6651" width="18.81640625" style="127" bestFit="1" customWidth="1"/>
    <col min="6652" max="6655" width="11.453125" style="127"/>
    <col min="6656" max="6659" width="15.81640625" style="127" bestFit="1" customWidth="1"/>
    <col min="6660" max="6660" width="10.7265625" style="127" bestFit="1" customWidth="1"/>
    <col min="6661" max="6906" width="11.453125" style="127"/>
    <col min="6907" max="6907" width="18.81640625" style="127" bestFit="1" customWidth="1"/>
    <col min="6908" max="6911" width="11.453125" style="127"/>
    <col min="6912" max="6915" width="15.81640625" style="127" bestFit="1" customWidth="1"/>
    <col min="6916" max="6916" width="10.7265625" style="127" bestFit="1" customWidth="1"/>
    <col min="6917" max="7162" width="11.453125" style="127"/>
    <col min="7163" max="7163" width="18.81640625" style="127" bestFit="1" customWidth="1"/>
    <col min="7164" max="7167" width="11.453125" style="127"/>
    <col min="7168" max="7171" width="15.81640625" style="127" bestFit="1" customWidth="1"/>
    <col min="7172" max="7172" width="10.7265625" style="127" bestFit="1" customWidth="1"/>
    <col min="7173" max="7418" width="11.453125" style="127"/>
    <col min="7419" max="7419" width="18.81640625" style="127" bestFit="1" customWidth="1"/>
    <col min="7420" max="7423" width="11.453125" style="127"/>
    <col min="7424" max="7427" width="15.81640625" style="127" bestFit="1" customWidth="1"/>
    <col min="7428" max="7428" width="10.7265625" style="127" bestFit="1" customWidth="1"/>
    <col min="7429" max="7674" width="11.453125" style="127"/>
    <col min="7675" max="7675" width="18.81640625" style="127" bestFit="1" customWidth="1"/>
    <col min="7676" max="7679" width="11.453125" style="127"/>
    <col min="7680" max="7683" width="15.81640625" style="127" bestFit="1" customWidth="1"/>
    <col min="7684" max="7684" width="10.7265625" style="127" bestFit="1" customWidth="1"/>
    <col min="7685" max="7930" width="11.453125" style="127"/>
    <col min="7931" max="7931" width="18.81640625" style="127" bestFit="1" customWidth="1"/>
    <col min="7932" max="7935" width="11.453125" style="127"/>
    <col min="7936" max="7939" width="15.81640625" style="127" bestFit="1" customWidth="1"/>
    <col min="7940" max="7940" width="10.7265625" style="127" bestFit="1" customWidth="1"/>
    <col min="7941" max="8186" width="11.453125" style="127"/>
    <col min="8187" max="8187" width="18.81640625" style="127" bestFit="1" customWidth="1"/>
    <col min="8188" max="8191" width="11.453125" style="127"/>
    <col min="8192" max="8195" width="15.81640625" style="127" bestFit="1" customWidth="1"/>
    <col min="8196" max="8196" width="10.7265625" style="127" bestFit="1" customWidth="1"/>
    <col min="8197" max="8442" width="11.453125" style="127"/>
    <col min="8443" max="8443" width="18.81640625" style="127" bestFit="1" customWidth="1"/>
    <col min="8444" max="8447" width="11.453125" style="127"/>
    <col min="8448" max="8451" width="15.81640625" style="127" bestFit="1" customWidth="1"/>
    <col min="8452" max="8452" width="10.7265625" style="127" bestFit="1" customWidth="1"/>
    <col min="8453" max="8698" width="11.453125" style="127"/>
    <col min="8699" max="8699" width="18.81640625" style="127" bestFit="1" customWidth="1"/>
    <col min="8700" max="8703" width="11.453125" style="127"/>
    <col min="8704" max="8707" width="15.81640625" style="127" bestFit="1" customWidth="1"/>
    <col min="8708" max="8708" width="10.7265625" style="127" bestFit="1" customWidth="1"/>
    <col min="8709" max="8954" width="11.453125" style="127"/>
    <col min="8955" max="8955" width="18.81640625" style="127" bestFit="1" customWidth="1"/>
    <col min="8956" max="8959" width="11.453125" style="127"/>
    <col min="8960" max="8963" width="15.81640625" style="127" bestFit="1" customWidth="1"/>
    <col min="8964" max="8964" width="10.7265625" style="127" bestFit="1" customWidth="1"/>
    <col min="8965" max="9210" width="11.453125" style="127"/>
    <col min="9211" max="9211" width="18.81640625" style="127" bestFit="1" customWidth="1"/>
    <col min="9212" max="9215" width="11.453125" style="127"/>
    <col min="9216" max="9219" width="15.81640625" style="127" bestFit="1" customWidth="1"/>
    <col min="9220" max="9220" width="10.7265625" style="127" bestFit="1" customWidth="1"/>
    <col min="9221" max="9466" width="11.453125" style="127"/>
    <col min="9467" max="9467" width="18.81640625" style="127" bestFit="1" customWidth="1"/>
    <col min="9468" max="9471" width="11.453125" style="127"/>
    <col min="9472" max="9475" width="15.81640625" style="127" bestFit="1" customWidth="1"/>
    <col min="9476" max="9476" width="10.7265625" style="127" bestFit="1" customWidth="1"/>
    <col min="9477" max="9722" width="11.453125" style="127"/>
    <col min="9723" max="9723" width="18.81640625" style="127" bestFit="1" customWidth="1"/>
    <col min="9724" max="9727" width="11.453125" style="127"/>
    <col min="9728" max="9731" width="15.81640625" style="127" bestFit="1" customWidth="1"/>
    <col min="9732" max="9732" width="10.7265625" style="127" bestFit="1" customWidth="1"/>
    <col min="9733" max="9978" width="11.453125" style="127"/>
    <col min="9979" max="9979" width="18.81640625" style="127" bestFit="1" customWidth="1"/>
    <col min="9980" max="9983" width="11.453125" style="127"/>
    <col min="9984" max="9987" width="15.81640625" style="127" bestFit="1" customWidth="1"/>
    <col min="9988" max="9988" width="10.7265625" style="127" bestFit="1" customWidth="1"/>
    <col min="9989" max="10234" width="11.453125" style="127"/>
    <col min="10235" max="10235" width="18.81640625" style="127" bestFit="1" customWidth="1"/>
    <col min="10236" max="10239" width="11.453125" style="127"/>
    <col min="10240" max="10243" width="15.81640625" style="127" bestFit="1" customWidth="1"/>
    <col min="10244" max="10244" width="10.7265625" style="127" bestFit="1" customWidth="1"/>
    <col min="10245" max="10490" width="11.453125" style="127"/>
    <col min="10491" max="10491" width="18.81640625" style="127" bestFit="1" customWidth="1"/>
    <col min="10492" max="10495" width="11.453125" style="127"/>
    <col min="10496" max="10499" width="15.81640625" style="127" bestFit="1" customWidth="1"/>
    <col min="10500" max="10500" width="10.7265625" style="127" bestFit="1" customWidth="1"/>
    <col min="10501" max="10746" width="11.453125" style="127"/>
    <col min="10747" max="10747" width="18.81640625" style="127" bestFit="1" customWidth="1"/>
    <col min="10748" max="10751" width="11.453125" style="127"/>
    <col min="10752" max="10755" width="15.81640625" style="127" bestFit="1" customWidth="1"/>
    <col min="10756" max="10756" width="10.7265625" style="127" bestFit="1" customWidth="1"/>
    <col min="10757" max="11002" width="11.453125" style="127"/>
    <col min="11003" max="11003" width="18.81640625" style="127" bestFit="1" customWidth="1"/>
    <col min="11004" max="11007" width="11.453125" style="127"/>
    <col min="11008" max="11011" width="15.81640625" style="127" bestFit="1" customWidth="1"/>
    <col min="11012" max="11012" width="10.7265625" style="127" bestFit="1" customWidth="1"/>
    <col min="11013" max="11258" width="11.453125" style="127"/>
    <col min="11259" max="11259" width="18.81640625" style="127" bestFit="1" customWidth="1"/>
    <col min="11260" max="11263" width="11.453125" style="127"/>
    <col min="11264" max="11267" width="15.81640625" style="127" bestFit="1" customWidth="1"/>
    <col min="11268" max="11268" width="10.7265625" style="127" bestFit="1" customWidth="1"/>
    <col min="11269" max="11514" width="11.453125" style="127"/>
    <col min="11515" max="11515" width="18.81640625" style="127" bestFit="1" customWidth="1"/>
    <col min="11516" max="11519" width="11.453125" style="127"/>
    <col min="11520" max="11523" width="15.81640625" style="127" bestFit="1" customWidth="1"/>
    <col min="11524" max="11524" width="10.7265625" style="127" bestFit="1" customWidth="1"/>
    <col min="11525" max="11770" width="11.453125" style="127"/>
    <col min="11771" max="11771" width="18.81640625" style="127" bestFit="1" customWidth="1"/>
    <col min="11772" max="11775" width="11.453125" style="127"/>
    <col min="11776" max="11779" width="15.81640625" style="127" bestFit="1" customWidth="1"/>
    <col min="11780" max="11780" width="10.7265625" style="127" bestFit="1" customWidth="1"/>
    <col min="11781" max="12026" width="11.453125" style="127"/>
    <col min="12027" max="12027" width="18.81640625" style="127" bestFit="1" customWidth="1"/>
    <col min="12028" max="12031" width="11.453125" style="127"/>
    <col min="12032" max="12035" width="15.81640625" style="127" bestFit="1" customWidth="1"/>
    <col min="12036" max="12036" width="10.7265625" style="127" bestFit="1" customWidth="1"/>
    <col min="12037" max="12282" width="11.453125" style="127"/>
    <col min="12283" max="12283" width="18.81640625" style="127" bestFit="1" customWidth="1"/>
    <col min="12284" max="12287" width="11.453125" style="127"/>
    <col min="12288" max="12291" width="15.81640625" style="127" bestFit="1" customWidth="1"/>
    <col min="12292" max="12292" width="10.7265625" style="127" bestFit="1" customWidth="1"/>
    <col min="12293" max="12538" width="11.453125" style="127"/>
    <col min="12539" max="12539" width="18.81640625" style="127" bestFit="1" customWidth="1"/>
    <col min="12540" max="12543" width="11.453125" style="127"/>
    <col min="12544" max="12547" width="15.81640625" style="127" bestFit="1" customWidth="1"/>
    <col min="12548" max="12548" width="10.7265625" style="127" bestFit="1" customWidth="1"/>
    <col min="12549" max="12794" width="11.453125" style="127"/>
    <col min="12795" max="12795" width="18.81640625" style="127" bestFit="1" customWidth="1"/>
    <col min="12796" max="12799" width="11.453125" style="127"/>
    <col min="12800" max="12803" width="15.81640625" style="127" bestFit="1" customWidth="1"/>
    <col min="12804" max="12804" width="10.7265625" style="127" bestFit="1" customWidth="1"/>
    <col min="12805" max="13050" width="11.453125" style="127"/>
    <col min="13051" max="13051" width="18.81640625" style="127" bestFit="1" customWidth="1"/>
    <col min="13052" max="13055" width="11.453125" style="127"/>
    <col min="13056" max="13059" width="15.81640625" style="127" bestFit="1" customWidth="1"/>
    <col min="13060" max="13060" width="10.7265625" style="127" bestFit="1" customWidth="1"/>
    <col min="13061" max="13306" width="11.453125" style="127"/>
    <col min="13307" max="13307" width="18.81640625" style="127" bestFit="1" customWidth="1"/>
    <col min="13308" max="13311" width="11.453125" style="127"/>
    <col min="13312" max="13315" width="15.81640625" style="127" bestFit="1" customWidth="1"/>
    <col min="13316" max="13316" width="10.7265625" style="127" bestFit="1" customWidth="1"/>
    <col min="13317" max="13562" width="11.453125" style="127"/>
    <col min="13563" max="13563" width="18.81640625" style="127" bestFit="1" customWidth="1"/>
    <col min="13564" max="13567" width="11.453125" style="127"/>
    <col min="13568" max="13571" width="15.81640625" style="127" bestFit="1" customWidth="1"/>
    <col min="13572" max="13572" width="10.7265625" style="127" bestFit="1" customWidth="1"/>
    <col min="13573" max="13818" width="11.453125" style="127"/>
    <col min="13819" max="13819" width="18.81640625" style="127" bestFit="1" customWidth="1"/>
    <col min="13820" max="13823" width="11.453125" style="127"/>
    <col min="13824" max="13827" width="15.81640625" style="127" bestFit="1" customWidth="1"/>
    <col min="13828" max="13828" width="10.7265625" style="127" bestFit="1" customWidth="1"/>
    <col min="13829" max="14074" width="11.453125" style="127"/>
    <col min="14075" max="14075" width="18.81640625" style="127" bestFit="1" customWidth="1"/>
    <col min="14076" max="14079" width="11.453125" style="127"/>
    <col min="14080" max="14083" width="15.81640625" style="127" bestFit="1" customWidth="1"/>
    <col min="14084" max="14084" width="10.7265625" style="127" bestFit="1" customWidth="1"/>
    <col min="14085" max="14330" width="11.453125" style="127"/>
    <col min="14331" max="14331" width="18.81640625" style="127" bestFit="1" customWidth="1"/>
    <col min="14332" max="14335" width="11.453125" style="127"/>
    <col min="14336" max="14339" width="15.81640625" style="127" bestFit="1" customWidth="1"/>
    <col min="14340" max="14340" width="10.7265625" style="127" bestFit="1" customWidth="1"/>
    <col min="14341" max="14586" width="11.453125" style="127"/>
    <col min="14587" max="14587" width="18.81640625" style="127" bestFit="1" customWidth="1"/>
    <col min="14588" max="14591" width="11.453125" style="127"/>
    <col min="14592" max="14595" width="15.81640625" style="127" bestFit="1" customWidth="1"/>
    <col min="14596" max="14596" width="10.7265625" style="127" bestFit="1" customWidth="1"/>
    <col min="14597" max="14842" width="11.453125" style="127"/>
    <col min="14843" max="14843" width="18.81640625" style="127" bestFit="1" customWidth="1"/>
    <col min="14844" max="14847" width="11.453125" style="127"/>
    <col min="14848" max="14851" width="15.81640625" style="127" bestFit="1" customWidth="1"/>
    <col min="14852" max="14852" width="10.7265625" style="127" bestFit="1" customWidth="1"/>
    <col min="14853" max="15098" width="11.453125" style="127"/>
    <col min="15099" max="15099" width="18.81640625" style="127" bestFit="1" customWidth="1"/>
    <col min="15100" max="15103" width="11.453125" style="127"/>
    <col min="15104" max="15107" width="15.81640625" style="127" bestFit="1" customWidth="1"/>
    <col min="15108" max="15108" width="10.7265625" style="127" bestFit="1" customWidth="1"/>
    <col min="15109" max="15354" width="11.453125" style="127"/>
    <col min="15355" max="15355" width="18.81640625" style="127" bestFit="1" customWidth="1"/>
    <col min="15356" max="15359" width="11.453125" style="127"/>
    <col min="15360" max="15363" width="15.81640625" style="127" bestFit="1" customWidth="1"/>
    <col min="15364" max="15364" width="10.7265625" style="127" bestFit="1" customWidth="1"/>
    <col min="15365" max="15610" width="11.453125" style="127"/>
    <col min="15611" max="15611" width="18.81640625" style="127" bestFit="1" customWidth="1"/>
    <col min="15612" max="15615" width="11.453125" style="127"/>
    <col min="15616" max="15619" width="15.81640625" style="127" bestFit="1" customWidth="1"/>
    <col min="15620" max="15620" width="10.7265625" style="127" bestFit="1" customWidth="1"/>
    <col min="15621" max="15866" width="11.453125" style="127"/>
    <col min="15867" max="15867" width="18.81640625" style="127" bestFit="1" customWidth="1"/>
    <col min="15868" max="15871" width="11.453125" style="127"/>
    <col min="15872" max="15875" width="15.81640625" style="127" bestFit="1" customWidth="1"/>
    <col min="15876" max="15876" width="10.7265625" style="127" bestFit="1" customWidth="1"/>
    <col min="15877" max="16122" width="11.453125" style="127"/>
    <col min="16123" max="16123" width="18.81640625" style="127" bestFit="1" customWidth="1"/>
    <col min="16124" max="16127" width="11.453125" style="127"/>
    <col min="16128" max="16131" width="15.81640625" style="127" bestFit="1" customWidth="1"/>
    <col min="16132" max="16132" width="10.7265625" style="127" bestFit="1" customWidth="1"/>
    <col min="16133" max="16384" width="11.453125" style="127"/>
  </cols>
  <sheetData>
    <row r="1" spans="1:5" ht="18" x14ac:dyDescent="0.4">
      <c r="A1" s="282" t="s">
        <v>35</v>
      </c>
      <c r="B1" s="282"/>
      <c r="C1" s="282"/>
      <c r="D1" s="282"/>
    </row>
    <row r="4" spans="1:5" ht="18" x14ac:dyDescent="0.4">
      <c r="A4" s="126" t="s">
        <v>28</v>
      </c>
    </row>
    <row r="5" spans="1:5" ht="13" thickBot="1" x14ac:dyDescent="0.3"/>
    <row r="6" spans="1:5" ht="18" x14ac:dyDescent="0.4">
      <c r="A6" s="139"/>
      <c r="B6" s="139"/>
      <c r="C6" s="140" t="s">
        <v>33</v>
      </c>
      <c r="D6" s="140" t="s">
        <v>30</v>
      </c>
    </row>
    <row r="7" spans="1:5" ht="18.5" thickBot="1" x14ac:dyDescent="0.45">
      <c r="A7" s="141"/>
      <c r="B7" s="132" t="s">
        <v>31</v>
      </c>
      <c r="C7" s="132" t="s">
        <v>32</v>
      </c>
      <c r="D7" s="132" t="s">
        <v>31</v>
      </c>
    </row>
    <row r="8" spans="1:5" ht="18" x14ac:dyDescent="0.4">
      <c r="A8" s="142" t="s">
        <v>2</v>
      </c>
      <c r="B8" s="134">
        <v>263</v>
      </c>
      <c r="C8" s="134">
        <v>21</v>
      </c>
      <c r="D8" s="134">
        <f t="shared" ref="D8:D19" si="0">B8/C8</f>
        <v>12.523809523809524</v>
      </c>
      <c r="E8" s="135"/>
    </row>
    <row r="9" spans="1:5" ht="18" x14ac:dyDescent="0.4">
      <c r="A9" s="142" t="s">
        <v>4</v>
      </c>
      <c r="B9" s="134">
        <v>254</v>
      </c>
      <c r="C9" s="134">
        <v>20</v>
      </c>
      <c r="D9" s="134">
        <f t="shared" si="0"/>
        <v>12.7</v>
      </c>
    </row>
    <row r="10" spans="1:5" ht="18" x14ac:dyDescent="0.4">
      <c r="A10" s="142" t="s">
        <v>5</v>
      </c>
      <c r="B10" s="134">
        <f>1485+886</f>
        <v>2371</v>
      </c>
      <c r="C10" s="134">
        <v>23</v>
      </c>
      <c r="D10" s="134">
        <f t="shared" si="0"/>
        <v>103.08695652173913</v>
      </c>
    </row>
    <row r="11" spans="1:5" ht="18" x14ac:dyDescent="0.4">
      <c r="A11" s="142" t="s">
        <v>6</v>
      </c>
      <c r="B11" s="134">
        <v>1303</v>
      </c>
      <c r="C11" s="134">
        <v>19</v>
      </c>
      <c r="D11" s="134">
        <f t="shared" si="0"/>
        <v>68.578947368421055</v>
      </c>
    </row>
    <row r="12" spans="1:5" ht="18" x14ac:dyDescent="0.4">
      <c r="A12" s="142" t="s">
        <v>7</v>
      </c>
      <c r="B12" s="134">
        <v>1308</v>
      </c>
      <c r="C12" s="134">
        <v>18</v>
      </c>
      <c r="D12" s="134">
        <f t="shared" si="0"/>
        <v>72.666666666666671</v>
      </c>
    </row>
    <row r="13" spans="1:5" ht="18" x14ac:dyDescent="0.4">
      <c r="A13" s="142" t="s">
        <v>8</v>
      </c>
      <c r="B13" s="134">
        <v>1551</v>
      </c>
      <c r="C13" s="134">
        <v>22</v>
      </c>
      <c r="D13" s="134">
        <f t="shared" si="0"/>
        <v>70.5</v>
      </c>
    </row>
    <row r="14" spans="1:5" ht="18" x14ac:dyDescent="0.4">
      <c r="A14" s="142" t="s">
        <v>9</v>
      </c>
      <c r="B14" s="134">
        <v>1162</v>
      </c>
      <c r="C14" s="134">
        <v>20</v>
      </c>
      <c r="D14" s="134">
        <f t="shared" si="0"/>
        <v>58.1</v>
      </c>
    </row>
    <row r="15" spans="1:5" ht="18" x14ac:dyDescent="0.4">
      <c r="A15" s="142" t="s">
        <v>10</v>
      </c>
      <c r="B15" s="134">
        <v>1116</v>
      </c>
      <c r="C15" s="134">
        <v>21</v>
      </c>
      <c r="D15" s="134">
        <f t="shared" si="0"/>
        <v>53.142857142857146</v>
      </c>
    </row>
    <row r="16" spans="1:5" ht="18" x14ac:dyDescent="0.4">
      <c r="A16" s="142" t="s">
        <v>11</v>
      </c>
      <c r="B16" s="134">
        <v>1662</v>
      </c>
      <c r="C16" s="134">
        <v>21</v>
      </c>
      <c r="D16" s="134">
        <f t="shared" si="0"/>
        <v>79.142857142857139</v>
      </c>
    </row>
    <row r="17" spans="1:4" ht="18" x14ac:dyDescent="0.4">
      <c r="A17" s="142" t="s">
        <v>12</v>
      </c>
      <c r="B17" s="134">
        <v>1582</v>
      </c>
      <c r="C17" s="134">
        <v>20</v>
      </c>
      <c r="D17" s="134">
        <f t="shared" si="0"/>
        <v>79.099999999999994</v>
      </c>
    </row>
    <row r="18" spans="1:4" ht="18" x14ac:dyDescent="0.4">
      <c r="A18" s="142" t="s">
        <v>16</v>
      </c>
      <c r="B18" s="134">
        <v>1506</v>
      </c>
      <c r="C18" s="134">
        <v>21</v>
      </c>
      <c r="D18" s="134">
        <f t="shared" si="0"/>
        <v>71.714285714285708</v>
      </c>
    </row>
    <row r="19" spans="1:4" ht="18.5" thickBot="1" x14ac:dyDescent="0.45">
      <c r="A19" s="143" t="s">
        <v>17</v>
      </c>
      <c r="B19" s="144">
        <v>874</v>
      </c>
      <c r="C19" s="144">
        <v>15</v>
      </c>
      <c r="D19" s="144">
        <f t="shared" si="0"/>
        <v>58.266666666666666</v>
      </c>
    </row>
    <row r="20" spans="1:4" x14ac:dyDescent="0.25">
      <c r="B20" s="128">
        <f>SUM(B8:B19)</f>
        <v>14952</v>
      </c>
    </row>
    <row r="23" spans="1:4" ht="18" x14ac:dyDescent="0.4">
      <c r="A23" s="126" t="s">
        <v>34</v>
      </c>
    </row>
    <row r="24" spans="1:4" ht="13" thickBot="1" x14ac:dyDescent="0.3"/>
    <row r="25" spans="1:4" ht="18" thickTop="1" x14ac:dyDescent="0.35">
      <c r="A25" s="129"/>
      <c r="B25" s="130"/>
    </row>
    <row r="26" spans="1:4" ht="18.5" thickBot="1" x14ac:dyDescent="0.45">
      <c r="A26" s="131"/>
      <c r="B26" s="132" t="s">
        <v>31</v>
      </c>
    </row>
    <row r="27" spans="1:4" ht="18" x14ac:dyDescent="0.4">
      <c r="A27" s="133" t="s">
        <v>2</v>
      </c>
      <c r="B27" s="137">
        <v>0</v>
      </c>
    </row>
    <row r="28" spans="1:4" ht="18" x14ac:dyDescent="0.4">
      <c r="A28" s="133" t="s">
        <v>4</v>
      </c>
      <c r="B28" s="137">
        <v>0</v>
      </c>
    </row>
    <row r="29" spans="1:4" ht="18" x14ac:dyDescent="0.4">
      <c r="A29" s="133" t="s">
        <v>5</v>
      </c>
      <c r="B29" s="137">
        <v>321</v>
      </c>
    </row>
    <row r="30" spans="1:4" ht="18" x14ac:dyDescent="0.4">
      <c r="A30" s="133" t="s">
        <v>6</v>
      </c>
      <c r="B30" s="137">
        <v>448</v>
      </c>
    </row>
    <row r="31" spans="1:4" ht="18" x14ac:dyDescent="0.4">
      <c r="A31" s="133" t="s">
        <v>7</v>
      </c>
      <c r="B31" s="137">
        <v>573</v>
      </c>
    </row>
    <row r="32" spans="1:4" ht="18" x14ac:dyDescent="0.4">
      <c r="A32" s="133" t="s">
        <v>8</v>
      </c>
      <c r="B32" s="137">
        <v>766</v>
      </c>
    </row>
    <row r="33" spans="1:2" ht="18" x14ac:dyDescent="0.4">
      <c r="A33" s="133" t="s">
        <v>9</v>
      </c>
      <c r="B33" s="137">
        <v>550</v>
      </c>
    </row>
    <row r="34" spans="1:2" ht="18" x14ac:dyDescent="0.4">
      <c r="A34" s="133" t="s">
        <v>10</v>
      </c>
      <c r="B34" s="137">
        <v>380</v>
      </c>
    </row>
    <row r="35" spans="1:2" ht="18" x14ac:dyDescent="0.4">
      <c r="A35" s="133" t="s">
        <v>11</v>
      </c>
      <c r="B35" s="137">
        <v>594</v>
      </c>
    </row>
    <row r="36" spans="1:2" ht="18" x14ac:dyDescent="0.4">
      <c r="A36" s="133" t="s">
        <v>12</v>
      </c>
      <c r="B36" s="137">
        <v>490</v>
      </c>
    </row>
    <row r="37" spans="1:2" ht="18" x14ac:dyDescent="0.4">
      <c r="A37" s="133" t="s">
        <v>16</v>
      </c>
      <c r="B37" s="137">
        <v>547</v>
      </c>
    </row>
    <row r="38" spans="1:2" ht="18.5" thickBot="1" x14ac:dyDescent="0.45">
      <c r="A38" s="136" t="s">
        <v>17</v>
      </c>
      <c r="B38" s="138">
        <v>549</v>
      </c>
    </row>
    <row r="39" spans="1:2" ht="13" thickTop="1" x14ac:dyDescent="0.25">
      <c r="B39" s="128">
        <f>SUM(B27:B38)</f>
        <v>5218</v>
      </c>
    </row>
  </sheetData>
  <mergeCells count="1">
    <mergeCell ref="A1:D1"/>
  </mergeCells>
  <pageMargins left="0.78740157480314965" right="0.78740157480314965" top="0.98425196850393704" bottom="0.98425196850393704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15</vt:i4>
      </vt:variant>
      <vt:variant>
        <vt:lpstr>Plages nommées</vt:lpstr>
      </vt:variant>
      <vt:variant>
        <vt:i4>2</vt:i4>
      </vt:variant>
    </vt:vector>
  </HeadingPairs>
  <TitlesOfParts>
    <vt:vector size="17" baseType="lpstr">
      <vt:lpstr>SELF + SNACK 30092025</vt:lpstr>
      <vt:lpstr>SELF + SNACK 2024</vt:lpstr>
      <vt:lpstr>SELF + SNACK 2023</vt:lpstr>
      <vt:lpstr>moyenne plateau 2025</vt:lpstr>
      <vt:lpstr>moyenne plateau 2024</vt:lpstr>
      <vt:lpstr>moyenne plateau 2023</vt:lpstr>
      <vt:lpstr>CAFE 2025</vt:lpstr>
      <vt:lpstr>CAFE 2024</vt:lpstr>
      <vt:lpstr>CAFE 2023</vt:lpstr>
      <vt:lpstr>CLUB 0101300925</vt:lpstr>
      <vt:lpstr>CLUB 2024</vt:lpstr>
      <vt:lpstr>CLUB 2023</vt:lpstr>
      <vt:lpstr>SNACK 2025</vt:lpstr>
      <vt:lpstr>SNACK 2024</vt:lpstr>
      <vt:lpstr>SNACK 2023</vt:lpstr>
      <vt:lpstr>'SELF + SNACK 2023'!Zone_d_impression</vt:lpstr>
      <vt:lpstr>'SNACK 2024'!Zone_d_impression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FRANGIAMONE Calogero 164418</dc:creator>
  <cp:lastModifiedBy>LARUE Florence</cp:lastModifiedBy>
  <cp:lastPrinted>2025-12-11T13:33:51Z</cp:lastPrinted>
  <dcterms:created xsi:type="dcterms:W3CDTF">2025-11-25T13:14:40Z</dcterms:created>
  <dcterms:modified xsi:type="dcterms:W3CDTF">2025-12-11T14:21:50Z</dcterms:modified>
</cp:coreProperties>
</file>